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vDep\Desktop\Совет\Решения\2017\"/>
    </mc:Choice>
  </mc:AlternateContent>
  <bookViews>
    <workbookView xWindow="120" yWindow="108" windowWidth="15600" windowHeight="9780" activeTab="2"/>
  </bookViews>
  <sheets>
    <sheet name="Приложение 3" sheetId="2" r:id="rId1"/>
    <sheet name="Приложение 2" sheetId="1" r:id="rId2"/>
    <sheet name="Приложение 5" sheetId="3" r:id="rId3"/>
    <sheet name="Приложение 4" sheetId="4" r:id="rId4"/>
    <sheet name="Лист2" sheetId="5" r:id="rId5"/>
  </sheets>
  <externalReferences>
    <externalReference r:id="rId6"/>
  </externalReferences>
  <definedNames>
    <definedName name="_xlnm._FilterDatabase" localSheetId="1" hidden="1">'Приложение 2'!$A$7:$J$181</definedName>
    <definedName name="_xlnm._FilterDatabase" localSheetId="0" hidden="1">'Приложение 3'!$A$7:$I$107</definedName>
    <definedName name="_xlnm._FilterDatabase" localSheetId="2" hidden="1">'Приложение 5'!$A$10:$D$42</definedName>
    <definedName name="_xlnm.Print_Area" localSheetId="1">'Приложение 2'!$A$1:$J$181</definedName>
    <definedName name="_xlnm.Print_Area" localSheetId="0">'Приложение 3'!$A$1:$I$114</definedName>
    <definedName name="_xlnm.Print_Area" localSheetId="2">'Приложение 5'!$A$1:$D$48</definedName>
  </definedNames>
  <calcPr calcId="152511"/>
</workbook>
</file>

<file path=xl/calcChain.xml><?xml version="1.0" encoding="utf-8"?>
<calcChain xmlns="http://schemas.openxmlformats.org/spreadsheetml/2006/main">
  <c r="I64" i="2" l="1"/>
  <c r="I71" i="2"/>
  <c r="I70" i="2"/>
  <c r="J81" i="1"/>
  <c r="K8" i="1"/>
  <c r="J156" i="1"/>
  <c r="J130" i="1"/>
  <c r="J129" i="1"/>
  <c r="J124" i="1"/>
  <c r="J110" i="1"/>
  <c r="J120" i="1"/>
  <c r="J132" i="1"/>
  <c r="J136" i="1"/>
  <c r="J135" i="1" s="1"/>
  <c r="J134" i="1" s="1"/>
  <c r="J133" i="1" s="1"/>
  <c r="D34" i="3" s="1"/>
  <c r="D33" i="3" s="1"/>
  <c r="I69" i="2" l="1"/>
  <c r="I40" i="2"/>
  <c r="I39" i="2" s="1"/>
  <c r="J37" i="1"/>
  <c r="J36" i="1" s="1"/>
  <c r="J35" i="1" s="1"/>
  <c r="J34" i="1" s="1"/>
  <c r="D17" i="3" s="1"/>
  <c r="I68" i="2" l="1"/>
  <c r="I67" i="2" s="1"/>
  <c r="I44" i="2"/>
  <c r="I66" i="2"/>
  <c r="I65" i="2" s="1"/>
  <c r="I63" i="2"/>
  <c r="I62" i="2" s="1"/>
  <c r="I61" i="2"/>
  <c r="I60" i="2" s="1"/>
  <c r="I59" i="2"/>
  <c r="I58" i="2" s="1"/>
  <c r="I57" i="2"/>
  <c r="I56" i="2"/>
  <c r="I107" i="2"/>
  <c r="I106" i="2" s="1"/>
  <c r="I105" i="2" s="1"/>
  <c r="I104" i="2"/>
  <c r="I103" i="2" s="1"/>
  <c r="I102" i="2" s="1"/>
  <c r="I101" i="2"/>
  <c r="I100" i="2" s="1"/>
  <c r="I99" i="2"/>
  <c r="I98" i="2" s="1"/>
  <c r="I97" i="2"/>
  <c r="I96" i="2" s="1"/>
  <c r="I94" i="2"/>
  <c r="I93" i="2" s="1"/>
  <c r="I92" i="2"/>
  <c r="I91" i="2" s="1"/>
  <c r="I90" i="2"/>
  <c r="I89" i="2" s="1"/>
  <c r="I88" i="2"/>
  <c r="I87" i="2" s="1"/>
  <c r="I86" i="2"/>
  <c r="I85" i="2" s="1"/>
  <c r="I84" i="2"/>
  <c r="I83" i="2" s="1"/>
  <c r="I80" i="2"/>
  <c r="I79" i="2" s="1"/>
  <c r="I78" i="2"/>
  <c r="I77" i="2" s="1"/>
  <c r="I82" i="2"/>
  <c r="I81" i="2" s="1"/>
  <c r="I75" i="2"/>
  <c r="I74" i="2" s="1"/>
  <c r="I73" i="2"/>
  <c r="I72" i="2" s="1"/>
  <c r="I45" i="2"/>
  <c r="I46" i="2"/>
  <c r="I47" i="2"/>
  <c r="I48" i="2"/>
  <c r="I49" i="2"/>
  <c r="I51" i="2"/>
  <c r="I50" i="2" s="1"/>
  <c r="I53" i="2"/>
  <c r="I52" i="2" s="1"/>
  <c r="I95" i="2" l="1"/>
  <c r="I76" i="2"/>
  <c r="I55" i="2"/>
  <c r="I54" i="2" s="1"/>
  <c r="I36" i="2" l="1"/>
  <c r="I37" i="2"/>
  <c r="I35" i="2" l="1"/>
  <c r="I34" i="2" s="1"/>
  <c r="I14" i="2"/>
  <c r="I13" i="2" s="1"/>
  <c r="I12" i="2"/>
  <c r="I31" i="2"/>
  <c r="I32" i="2"/>
  <c r="I27" i="2"/>
  <c r="I26" i="2" s="1"/>
  <c r="I25" i="2" s="1"/>
  <c r="I24" i="2" s="1"/>
  <c r="I21" i="2"/>
  <c r="I20" i="2" s="1"/>
  <c r="I23" i="2"/>
  <c r="I22" i="2" s="1"/>
  <c r="I18" i="2"/>
  <c r="I17" i="2" s="1"/>
  <c r="I16" i="2" s="1"/>
  <c r="I30" i="2" l="1"/>
  <c r="I29" i="2" s="1"/>
  <c r="I28" i="2" s="1"/>
  <c r="I19" i="2"/>
  <c r="I15" i="2" s="1"/>
  <c r="J93" i="1" l="1"/>
  <c r="J96" i="1"/>
  <c r="J168" i="1"/>
  <c r="J167" i="1" s="1"/>
  <c r="J166" i="1" s="1"/>
  <c r="J165" i="1" s="1"/>
  <c r="J142" i="1"/>
  <c r="J141" i="1" s="1"/>
  <c r="J140" i="1" s="1"/>
  <c r="J139" i="1" s="1"/>
  <c r="J150" i="1"/>
  <c r="J148" i="1"/>
  <c r="J94" i="1"/>
  <c r="J64" i="1"/>
  <c r="J63" i="1" s="1"/>
  <c r="J53" i="1"/>
  <c r="J52" i="1" s="1"/>
  <c r="J51" i="1" s="1"/>
  <c r="J50" i="1" s="1"/>
  <c r="J24" i="1"/>
  <c r="J23" i="1" s="1"/>
  <c r="J32" i="1"/>
  <c r="J31" i="1" s="1"/>
  <c r="J30" i="1" s="1"/>
  <c r="J29" i="1" s="1"/>
  <c r="D16" i="3" s="1"/>
  <c r="J92" i="1" l="1"/>
  <c r="J49" i="1"/>
  <c r="D21" i="3"/>
  <c r="D20" i="3" s="1"/>
  <c r="J164" i="1"/>
  <c r="D42" i="3"/>
  <c r="J138" i="1"/>
  <c r="D36" i="3" s="1"/>
  <c r="J147" i="1"/>
  <c r="J146" i="1" s="1"/>
  <c r="J145" i="1" s="1"/>
  <c r="J144" i="1" l="1"/>
  <c r="D38" i="3"/>
  <c r="J162" i="1" l="1"/>
  <c r="J161" i="1" s="1"/>
  <c r="J159" i="1"/>
  <c r="J123" i="1"/>
  <c r="J128" i="1"/>
  <c r="J127" i="1" s="1"/>
  <c r="J126" i="1" s="1"/>
  <c r="J119" i="1"/>
  <c r="J118" i="1" s="1"/>
  <c r="J117" i="1" s="1"/>
  <c r="J114" i="1"/>
  <c r="J104" i="1"/>
  <c r="J112" i="1"/>
  <c r="J109" i="1"/>
  <c r="J108" i="1" s="1"/>
  <c r="J102" i="1"/>
  <c r="J101" i="1" s="1"/>
  <c r="J100" i="1" s="1"/>
  <c r="J99" i="1" s="1"/>
  <c r="D30" i="3" s="1"/>
  <c r="J155" i="1"/>
  <c r="J82" i="1"/>
  <c r="J83" i="1"/>
  <c r="J85" i="1"/>
  <c r="J154" i="1" l="1"/>
  <c r="J153" i="1" s="1"/>
  <c r="J152" i="1" s="1"/>
  <c r="D40" i="3" s="1"/>
  <c r="D39" i="3" s="1"/>
  <c r="J111" i="1"/>
  <c r="J107" i="1" s="1"/>
  <c r="J122" i="1"/>
  <c r="J121" i="1" s="1"/>
  <c r="J116" i="1" s="1"/>
  <c r="D32" i="3" s="1"/>
  <c r="J106" i="1" l="1"/>
  <c r="D31" i="3" s="1"/>
  <c r="D29" i="3" s="1"/>
  <c r="J98" i="1"/>
  <c r="J80" i="1" l="1"/>
  <c r="J79" i="1" s="1"/>
  <c r="J78" i="1" s="1"/>
  <c r="J77" i="1" s="1"/>
  <c r="D27" i="3" s="1"/>
  <c r="J90" i="1"/>
  <c r="J70" i="1"/>
  <c r="J69" i="1" s="1"/>
  <c r="J68" i="1" l="1"/>
  <c r="J67" i="1" s="1"/>
  <c r="D25" i="3" s="1"/>
  <c r="I11" i="2"/>
  <c r="I10" i="2" s="1"/>
  <c r="J14" i="1"/>
  <c r="J13" i="1" s="1"/>
  <c r="J12" i="1" s="1"/>
  <c r="J11" i="1" s="1"/>
  <c r="J27" i="1"/>
  <c r="J26" i="1" s="1"/>
  <c r="J42" i="1"/>
  <c r="J41" i="1" s="1"/>
  <c r="J40" i="1" s="1"/>
  <c r="J39" i="1" s="1"/>
  <c r="D18" i="3" s="1"/>
  <c r="J47" i="1"/>
  <c r="J46" i="1" s="1"/>
  <c r="J45" i="1" s="1"/>
  <c r="J44" i="1" s="1"/>
  <c r="D19" i="3" s="1"/>
  <c r="J179" i="1"/>
  <c r="J175" i="1"/>
  <c r="J89" i="1"/>
  <c r="J88" i="1" s="1"/>
  <c r="J75" i="1"/>
  <c r="J74" i="1" s="1"/>
  <c r="J73" i="1" s="1"/>
  <c r="J60" i="1"/>
  <c r="J59" i="1" s="1"/>
  <c r="J19" i="1" l="1"/>
  <c r="J18" i="1" s="1"/>
  <c r="J17" i="1" s="1"/>
  <c r="J16" i="1" s="1"/>
  <c r="J10" i="1" s="1"/>
  <c r="J87" i="1"/>
  <c r="J72" i="1"/>
  <c r="D26" i="3" s="1"/>
  <c r="J58" i="1"/>
  <c r="J57" i="1" s="1"/>
  <c r="J174" i="1"/>
  <c r="J173" i="1" s="1"/>
  <c r="J172" i="1" s="1"/>
  <c r="J171" i="1" s="1"/>
  <c r="J170" i="1" s="1"/>
  <c r="I9" i="2"/>
  <c r="K9" i="2" s="1"/>
  <c r="D41" i="3"/>
  <c r="D13" i="3"/>
  <c r="D28" i="3" l="1"/>
  <c r="D24" i="3" s="1"/>
  <c r="J66" i="1"/>
  <c r="J56" i="1"/>
  <c r="J9" i="1" s="1"/>
  <c r="D23" i="3"/>
  <c r="D22" i="3" s="1"/>
  <c r="D15" i="3"/>
  <c r="D37" i="3"/>
  <c r="D14" i="3"/>
  <c r="D12" i="3" s="1"/>
  <c r="J8" i="1" l="1"/>
  <c r="D35" i="3"/>
  <c r="D11" i="3" s="1"/>
  <c r="D19" i="4" l="1"/>
  <c r="D18" i="4" s="1"/>
  <c r="K3" i="1"/>
  <c r="D17" i="4" s="1"/>
  <c r="D16" i="4" s="1"/>
  <c r="I43" i="2"/>
  <c r="D15" i="4" l="1"/>
  <c r="D14" i="4" s="1"/>
  <c r="I42" i="2"/>
  <c r="I41" i="2" s="1"/>
  <c r="I38" i="2" s="1"/>
  <c r="I33" i="2" l="1"/>
  <c r="I8" i="2" s="1"/>
</calcChain>
</file>

<file path=xl/sharedStrings.xml><?xml version="1.0" encoding="utf-8"?>
<sst xmlns="http://schemas.openxmlformats.org/spreadsheetml/2006/main" count="2182" uniqueCount="216">
  <si>
    <t>200</t>
  </si>
  <si>
    <t>01</t>
  </si>
  <si>
    <t>0</t>
  </si>
  <si>
    <t>05</t>
  </si>
  <si>
    <t>11</t>
  </si>
  <si>
    <t>000</t>
  </si>
  <si>
    <t>00000</t>
  </si>
  <si>
    <t>00</t>
  </si>
  <si>
    <t>Физическая культура и спорт</t>
  </si>
  <si>
    <t>800</t>
  </si>
  <si>
    <t>89</t>
  </si>
  <si>
    <t>99</t>
  </si>
  <si>
    <t>Иные бюджетные ассигнования</t>
  </si>
  <si>
    <t>Уплата налога на имущество организаций, земельного и транспортного налогов</t>
  </si>
  <si>
    <t>04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</si>
  <si>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</si>
  <si>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</si>
  <si>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Расходы общегосударственного характера </t>
  </si>
  <si>
    <t>Непрограммные расходы</t>
  </si>
  <si>
    <t>Другие вопросы в области жилищно-коммунального хозяйства</t>
  </si>
  <si>
    <t>02</t>
  </si>
  <si>
    <t>Коммунальное хозяйство</t>
  </si>
  <si>
    <t>Жилищно-коммунальное хозяйство</t>
  </si>
  <si>
    <t>81003</t>
  </si>
  <si>
    <t>09</t>
  </si>
  <si>
    <t>Закупка товаров, работ и услуг для обеспечения государственных (муниципальных) нужд</t>
  </si>
  <si>
    <t>81002</t>
  </si>
  <si>
    <t>Дорожное хозяйство (дорожные фонды)</t>
  </si>
  <si>
    <t>30202</t>
  </si>
  <si>
    <t>55</t>
  </si>
  <si>
    <t>08</t>
  </si>
  <si>
    <t>Субсидии юридическим лицам (за исключением субсидий областным государственным учреждениям), индивидуальным предпринимателям, физическим лицам</t>
  </si>
  <si>
    <t>Транспорт</t>
  </si>
  <si>
    <t>Национальная экономика</t>
  </si>
  <si>
    <t>Массовый спорт</t>
  </si>
  <si>
    <t>06</t>
  </si>
  <si>
    <t>10</t>
  </si>
  <si>
    <t>300</t>
  </si>
  <si>
    <t>Социальное обеспечение и иные выплаты населению</t>
  </si>
  <si>
    <t>400</t>
  </si>
  <si>
    <t>07</t>
  </si>
  <si>
    <t>95</t>
  </si>
  <si>
    <t>03</t>
  </si>
  <si>
    <t>Социальное обеспечение населения</t>
  </si>
  <si>
    <t>Социальная политика</t>
  </si>
  <si>
    <t>13</t>
  </si>
  <si>
    <t>90200</t>
  </si>
  <si>
    <t>Оценка недвижимости, признание прав и регулирование отношений по государственной и муниципальной собственности</t>
  </si>
  <si>
    <t>Другие общегосударственные вопросы</t>
  </si>
  <si>
    <t>Общегосударственные вопросы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</si>
  <si>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</si>
  <si>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</si>
  <si>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Собрание депутатов Кусинского муниципального района </t>
  </si>
  <si>
    <t>00491</t>
  </si>
  <si>
    <t>Доплаты к пенсиям государственных служащих субъектов Российской Федерации и муниципальных служащих</t>
  </si>
  <si>
    <t>21100</t>
  </si>
  <si>
    <t>Образование</t>
  </si>
  <si>
    <t>Молодежная политика и оздоровление детей</t>
  </si>
  <si>
    <t>Культура</t>
  </si>
  <si>
    <t>500</t>
  </si>
  <si>
    <t>Межбюджетные трансферты</t>
  </si>
  <si>
    <t>12</t>
  </si>
  <si>
    <t>51180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</si>
  <si>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</si>
  <si>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</si>
  <si>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</si>
  <si>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Другие вопросы в области национальной экономики</t>
  </si>
  <si>
    <t>30201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</si>
  <si>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</si>
  <si>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</si>
  <si>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70500</t>
  </si>
  <si>
    <t>Резервные фонды местных администраций</t>
  </si>
  <si>
    <t>Резервные фонды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</si>
  <si>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</si>
  <si>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20300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</si>
  <si>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</si>
  <si>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</si>
  <si>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ВСЕГО</t>
  </si>
  <si>
    <t>направление</t>
  </si>
  <si>
    <t>мероприятие</t>
  </si>
  <si>
    <t>подпрограмма</t>
  </si>
  <si>
    <t>программа</t>
  </si>
  <si>
    <t xml:space="preserve"> группа вида расходов</t>
  </si>
  <si>
    <t xml:space="preserve">целевая статья </t>
  </si>
  <si>
    <t>подраздел</t>
  </si>
  <si>
    <t>раздел</t>
  </si>
  <si>
    <t>ведомство</t>
  </si>
  <si>
    <t>Наименование</t>
  </si>
  <si>
    <t>Культура, кинематография</t>
  </si>
  <si>
    <t>Возмещения потерь в доходах организациям автомобильного транспорта, возникающих вследствие государственного регулирования тарифа на перевозки пассажиров автомобильным транспортом</t>
  </si>
  <si>
    <t>Иные расходы на реализацию отраслевых мероприятий</t>
  </si>
  <si>
    <t>20400</t>
  </si>
  <si>
    <t>Финансовое обеспечение выполнения функций органов местного самоуправления</t>
  </si>
  <si>
    <t>Ремонт автомобильных дорог общего пользования местного значения</t>
  </si>
  <si>
    <t>Код классификации</t>
  </si>
  <si>
    <t>Сумма
2017</t>
  </si>
  <si>
    <t>30203</t>
  </si>
  <si>
    <t>60004</t>
  </si>
  <si>
    <t>Организация и содержание мест захоронения</t>
  </si>
  <si>
    <t>руб.</t>
  </si>
  <si>
    <t xml:space="preserve">Распределение бюджетных ассигнований по разделам и подразделам 
классификации расходов бюджетов на 2017 год </t>
  </si>
  <si>
    <t>60</t>
  </si>
  <si>
    <t>21801</t>
  </si>
  <si>
    <t>Предупреждение и ликвдация последствий чрезвычайных ситуаций и стихийных бедствий природного и техногенного характера</t>
  </si>
  <si>
    <t>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</si>
  <si>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Водное хозяйство</t>
  </si>
  <si>
    <t>Иные расходы на реализацию отрослевых мероприятий</t>
  </si>
  <si>
    <t>Мероприятия в области использования, охраны водных объектов и гидротехнических сооружений</t>
  </si>
  <si>
    <t>28001</t>
  </si>
  <si>
    <t>34003</t>
  </si>
  <si>
    <t>Мероприятия по землеустройству и землепользованию</t>
  </si>
  <si>
    <t>Капитальный ренмонт, ремонт и содержание автомобильных дорог общего пользования местного значения за счет средств дорожного фонда</t>
  </si>
  <si>
    <t>Капитальный ренмонт, ремонт и содержание автомобильных дорог общего пользования местного значения за счет средств бюджетов поселений</t>
  </si>
  <si>
    <t>61</t>
  </si>
  <si>
    <t>Содержание   автомобильных дорог  общего пользования местного значения за счет средств дорожного фонда</t>
  </si>
  <si>
    <t>Содержание автомобильных дорог общего пользования местного значения за счет средств бюджетов поселений</t>
  </si>
  <si>
    <t>Жилищное хозяйство</t>
  </si>
  <si>
    <t>Капитальный ремонт муниципального жилищного фонда</t>
  </si>
  <si>
    <t>Мероприятия в области жилищного хозяйства</t>
  </si>
  <si>
    <t>Мероприятия в области коммунального хозяйства</t>
  </si>
  <si>
    <t>Субсиди юридическим лицам (за исключением субсидий областным государственным учреждениям), индивдуальным предпринимателям, физическим лицам</t>
  </si>
  <si>
    <t>Возмещение потерь в доходах юридическим лицам, индивидуальным предпринимателям, физическим лицаи предоставляющих банные услуги</t>
  </si>
  <si>
    <t>Возмещение потерь в доходах организациям, возникающих вследствие государственного регулирования тарифа на предоставление услуг водоснабжения и водоотведения</t>
  </si>
  <si>
    <t>65002</t>
  </si>
  <si>
    <t>65003</t>
  </si>
  <si>
    <t>35105</t>
  </si>
  <si>
    <t>Благоустройство</t>
  </si>
  <si>
    <t>62</t>
  </si>
  <si>
    <t>Уличное освещение</t>
  </si>
  <si>
    <t>60001</t>
  </si>
  <si>
    <t>63</t>
  </si>
  <si>
    <t>Прочие мероприятия по благоустройству городских округов и поселений</t>
  </si>
  <si>
    <t>60005</t>
  </si>
  <si>
    <t>802</t>
  </si>
  <si>
    <t>51401</t>
  </si>
  <si>
    <t>Мероприятия в области социальной политики</t>
  </si>
  <si>
    <t>Реализация полномочий Российской Федерации по обеспечению жильем отдельных категорий граждан, установленных Федеральными законами от 12 января 1995 №5-ФЗ "О ветеранах" и от 24 ноября 1995 года №181-ФЗ "О социальной защите инвалидов в Российской Федерации"</t>
  </si>
  <si>
    <t>Капитальные вложения в объекты недвижимого имущества государственной (муниципальной) собственности</t>
  </si>
  <si>
    <t>55135</t>
  </si>
  <si>
    <t>Выполнение публчных обязательств перед физическим лицом, подлежащих исполнению в денежной форме</t>
  </si>
  <si>
    <t>52106</t>
  </si>
  <si>
    <t>Расходы на осуществление переданных полномочий органам местного самоуправления муниципального района по проведению мероприятий для детей и молодежи в области молодежной политики</t>
  </si>
  <si>
    <t>Расходы на осуществление переданных полномочий органам местного самоуправления муниципального района по созданию условий для организации досуга и обеспечения жителей поселения услугами организаций культуры</t>
  </si>
  <si>
    <t>Расходы на осуществление переданных полномочий органам местного самоуправления муниципального района по организации библиотечного обслуживания населения, комплектование и обеспечение сохранности библиотечных фондов библиотек поселения</t>
  </si>
  <si>
    <t>52107</t>
  </si>
  <si>
    <t>52108</t>
  </si>
  <si>
    <t>Администрация Кусинского городского поселения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</si>
  <si>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</si>
  <si>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52102</t>
  </si>
  <si>
    <t xml:space="preserve">Расходы на осуществление переданных полномочий органам местного самоуправления муниципального района по исполнению бюджета и  контролю за исполнением данного бюджета </t>
  </si>
  <si>
    <t>52101</t>
  </si>
  <si>
    <t xml:space="preserve">Расходы на осуществление переданных полномочий органам местного самоуправления муниципального района по формированию архивных фондов поселения </t>
  </si>
  <si>
    <t>Расходы за счет субвенций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 для осуществления органам местного самоуправления в установленном порядке</t>
  </si>
  <si>
    <t>52103</t>
  </si>
  <si>
    <t xml:space="preserve">Расходы на осуществление переданных полномочий органам местного самоуправления муниципального района по организации и осуществлению мероприятий по гражданской обороне, защите населения и территории поселения от чрезвычайных ситуаций природного и техногенного характера </t>
  </si>
  <si>
    <t>Межбюджетные трансфетры</t>
  </si>
  <si>
    <t>Расходы на осуществление переданных полномочий органам местного самоуправления муниципального района по регулированию вопросов местного значения в сфере архитектуры и градостроительства</t>
  </si>
  <si>
    <t>52104</t>
  </si>
  <si>
    <t>52105</t>
  </si>
  <si>
    <t>Расходы на осуществление переданных полномочий органам местного самоуправления муниципального района по содействию в развитии сельскохозяйственного производства, создание условий для развития малого и среднего предпринимательства</t>
  </si>
  <si>
    <t xml:space="preserve">Распределение бюджетных ассигнований по целевым статьям 
(муниципальным программам Кусинского городского поселения и непрограммным направлениям деятельности), группам видов расходов, разделам и подразделам классификации расходов бюджетов на 2017 год </t>
  </si>
  <si>
    <t>Расходы на осуществление переданных полномочий органам местного самоуправления муниципального района по обеспечению условий для развития на территории поселения физической культуры и  спорта, организации проведения официальных физкультурно-оздоровительных и спортивных мероприятий поселения</t>
  </si>
  <si>
    <t>52109</t>
  </si>
  <si>
    <t xml:space="preserve">Ведомственная структура расходов
бюджета Кусинского городского поселения на 2017 год </t>
  </si>
  <si>
    <t>Глава Кусинского городского поселения                                                                       В.Г. Васенев</t>
  </si>
  <si>
    <t>Глава Кусинского городского поселения                                                                                         В.Г. Васенев</t>
  </si>
  <si>
    <t>Выполнение публичных обязательств перед физическим лицом, подлежащих исполнению в денежной форме</t>
  </si>
  <si>
    <t>Проведение выборов в представительные органы муниципального образования</t>
  </si>
  <si>
    <t>20200</t>
  </si>
  <si>
    <t>Расходы общегосударственного характера</t>
  </si>
  <si>
    <t>Обеспечение проведения выборов и референдумов</t>
  </si>
  <si>
    <t>Муниципальная программа "Управление муниципальным имуществом и земельными ресурсами Кусинского городского поселения  на 2017-2019 годы"</t>
  </si>
  <si>
    <t>Мероприятия, реализуемые в рамках муниципальной адресной программы  "Управление муниципальным имуществом и земельными ресурсами Кусинского  городского поселения  на 2017-2019 годы"</t>
  </si>
  <si>
    <t>Муниципальная целевая комплексная программа "Благоустройство территории Кусинского городского поселения на 2017-2019 годы"</t>
  </si>
  <si>
    <t>Мероприятия, реализуемые в рамках муниципальной целевой комплексной программы "Благоустройство территории Кусинского городского поселения на 2017-2019 годы"</t>
  </si>
  <si>
    <t>Мероприятия реализуемые в рамках муниципальная программа "Управление муниципальным имуществом и земельными ресурсами Кусинского городского поселения  на 2017-2019 годы"</t>
  </si>
  <si>
    <t>Целевая программа "Развитие дорожного хозяйства Кусинского городского поселения на 2017-2019 годы"</t>
  </si>
  <si>
    <t>Адресная программа "Развитие сетей уличного освещения на территории Кусинского городского поселения Кусинского муниципального района Челябинской области на 2017-2019 годы"</t>
  </si>
  <si>
    <t>Мероприятия, реализуемые в рамках адресной программы "Развитие сетей уличного освещения на территории Кусинского городского поселения Кусинского муниципального района Челябинской области на 2017-2019 годы"</t>
  </si>
  <si>
    <t>Мероприятия, реализуемые в рамках муниципальной программы  "Управление муниципальным имуществом и земельными ресурсами Кусинского  городского поселения  на 2017-2019 годы"</t>
  </si>
  <si>
    <t>Мероприятия, реализуемые в рамках адресной программы "Модернизация системы уличного освещения на территории Кусинского городского поселения Кусинского муниципального района Челябинской области на 2017-2019 годы"</t>
  </si>
  <si>
    <t>дата</t>
  </si>
  <si>
    <t>Охрана окружающей среды</t>
  </si>
  <si>
    <t>Другие вопросы в области охраны окружающей среды</t>
  </si>
  <si>
    <t>Прочие мероприятия в области окружающей среды</t>
  </si>
  <si>
    <t>Прочие мероприятия</t>
  </si>
  <si>
    <t>Источники внутреннего финансирования дефицитов бюджетов</t>
  </si>
  <si>
    <t>Изменение остатков средств на счетах по учету средств бюджета</t>
  </si>
  <si>
    <t>Увеличение прочих остатков средств бюджетов</t>
  </si>
  <si>
    <t>Увеличение прочих остатков денежных средств бюджетов поселений</t>
  </si>
  <si>
    <t>Уменьшение прочих остатков средств бюджетов</t>
  </si>
  <si>
    <t>Уменьшение прочих остатков денежных средств бюджетов поселений</t>
  </si>
  <si>
    <t>01 00 00 00 00 0000 000</t>
  </si>
  <si>
    <t>01 05 00 00 00 0000 000</t>
  </si>
  <si>
    <t>01 05 02 00 00 0000 500</t>
  </si>
  <si>
    <t>01 05 02 01 10 0000 510</t>
  </si>
  <si>
    <t>01 05 02 00 00 0000 600</t>
  </si>
  <si>
    <t>01 05 02 01 10 0000 610</t>
  </si>
  <si>
    <t>Код бюджетной классификации Российской Федерации</t>
  </si>
  <si>
    <t>Наименование источника средств</t>
  </si>
  <si>
    <t>Сумма, рублей</t>
  </si>
  <si>
    <t>Источники внутреннего финансирования дефицита</t>
  </si>
  <si>
    <t>бюджета Кусинского городского поселения на 2017 год</t>
  </si>
  <si>
    <t>Приложение 4</t>
  </si>
  <si>
    <t>к решению Совета депутатов Кусинского</t>
  </si>
  <si>
    <t xml:space="preserve">«О внесении изменений в решение </t>
  </si>
  <si>
    <t>Совета депутатов Кусинского городского поселения</t>
  </si>
  <si>
    <t xml:space="preserve"> от 21.12.2016 г. №57 «О бюджете Кусинского городского</t>
  </si>
  <si>
    <r>
      <t xml:space="preserve"> поселения на 2016 год, плановый период 2018 и 2019 годов»</t>
    </r>
    <r>
      <rPr>
        <sz val="10"/>
        <rFont val="Times New Roman"/>
        <family val="1"/>
        <charset val="204"/>
      </rPr>
      <t xml:space="preserve"> </t>
    </r>
  </si>
  <si>
    <t>Глава Кусиснкого городского поселения                                                     В.Г. Васенёв</t>
  </si>
  <si>
    <t>Глава Кусинского городского поселения</t>
  </si>
  <si>
    <t>В.Г. Васенёв</t>
  </si>
  <si>
    <t xml:space="preserve">Приложение 2
к решению Совета депутатов Кусинского  
городского поселения от 22.02.2017 г_№ 06 
"О внесении изменений в решение Совета  
депутатов Кусинского городского поселения 
от 21.12.2016г. № 57«О бюджете Кусинского 
 городского поселения на 2017 год
 и на плановый период 2018 и 2019 годов»
  </t>
  </si>
  <si>
    <t xml:space="preserve">Приложение 3
к решению Совета депутатов Кусинского  
городского поселения от 22.02.2017 г№ 06
"О внесении изменений в решение Совета  
депутатов Кусинского городского поселения 
от 21.12.2016г. № 57«О бюджете Кусинского 
 городского поселения на 2017 год
 и на плановый период 2018 и 2019 годов»
</t>
  </si>
  <si>
    <t xml:space="preserve">       городского поселения  от  22.02.2017 г  № 06</t>
  </si>
  <si>
    <t>Приложение 5
к решению Совета депутатов Кусинского  
городского поселения от 22.02.2017 г № 06
"О внесении изменений в решение Совета  
депутатов Кусинского городского поселения 
от 21.12.2016г. № 57«О бюджете Кусинского 
 городского поселения на 2017 год
 и на плановый период 2018 и 2019 годов»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</si>
</sst>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#,##0.00_ ;\-#,##0.00\ "/>
  </numFmts>
  <fonts count="14" x14ac:knownFonts="1">
    <font>
      <sz val="10"/>
      <name val="Arial Cyr"/>
      <charset val="204"/>
    </font>
    <font>
      <sz val="22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Arial Cyr"/>
      <charset val="204"/>
    </font>
    <font>
      <b/>
      <sz val="14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left" vertical="top"/>
    </xf>
    <xf numFmtId="0" fontId="4" fillId="3" borderId="0" xfId="0" applyFont="1" applyFill="1"/>
    <xf numFmtId="0" fontId="3" fillId="3" borderId="0" xfId="0" applyFont="1" applyFill="1" applyAlignment="1">
      <alignment horizontal="right" vertical="top" wrapText="1"/>
    </xf>
    <xf numFmtId="0" fontId="3" fillId="3" borderId="0" xfId="0" applyFont="1" applyFill="1" applyAlignment="1">
      <alignment horizontal="right" vertical="top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right"/>
    </xf>
    <xf numFmtId="49" fontId="5" fillId="3" borderId="1" xfId="0" applyNumberFormat="1" applyFont="1" applyFill="1" applyBorder="1" applyAlignment="1">
      <alignment horizontal="center" vertical="center" textRotation="90" wrapText="1" readingOrder="1"/>
    </xf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right" vertical="center" readingOrder="1"/>
    </xf>
    <xf numFmtId="4" fontId="5" fillId="3" borderId="1" xfId="0" applyNumberFormat="1" applyFont="1" applyFill="1" applyBorder="1" applyAlignment="1">
      <alignment horizontal="right" vertical="center" wrapText="1" readingOrder="1"/>
    </xf>
    <xf numFmtId="0" fontId="3" fillId="3" borderId="1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 readingOrder="1"/>
    </xf>
    <xf numFmtId="49" fontId="3" fillId="2" borderId="1" xfId="0" applyNumberFormat="1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right" vertical="center" wrapText="1" readingOrder="1"/>
    </xf>
    <xf numFmtId="49" fontId="3" fillId="3" borderId="1" xfId="0" applyNumberFormat="1" applyFont="1" applyFill="1" applyBorder="1" applyAlignment="1" applyProtection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right" vertical="center" readingOrder="1"/>
    </xf>
    <xf numFmtId="0" fontId="6" fillId="3" borderId="1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0" fontId="3" fillId="3" borderId="0" xfId="0" applyFont="1" applyFill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wrapText="1"/>
    </xf>
    <xf numFmtId="164" fontId="6" fillId="2" borderId="1" xfId="0" applyNumberFormat="1" applyFont="1" applyFill="1" applyBorder="1" applyAlignment="1">
      <alignment horizontal="left" vertical="center" wrapText="1"/>
    </xf>
    <xf numFmtId="0" fontId="8" fillId="3" borderId="0" xfId="0" applyFont="1" applyFill="1"/>
    <xf numFmtId="4" fontId="3" fillId="3" borderId="0" xfId="0" applyNumberFormat="1" applyFont="1" applyFill="1" applyAlignment="1">
      <alignment horizontal="right" vertical="center"/>
    </xf>
    <xf numFmtId="0" fontId="5" fillId="3" borderId="1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5" fillId="3" borderId="1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left" vertical="top" wrapText="1"/>
    </xf>
    <xf numFmtId="0" fontId="9" fillId="3" borderId="1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right" vertical="top"/>
    </xf>
    <xf numFmtId="4" fontId="5" fillId="3" borderId="1" xfId="0" applyNumberFormat="1" applyFont="1" applyFill="1" applyBorder="1" applyAlignment="1">
      <alignment horizontal="right" vertical="top"/>
    </xf>
    <xf numFmtId="49" fontId="5" fillId="3" borderId="1" xfId="0" applyNumberFormat="1" applyFont="1" applyFill="1" applyBorder="1" applyAlignment="1">
      <alignment horizontal="right" vertical="top" wrapText="1"/>
    </xf>
    <xf numFmtId="4" fontId="5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vertical="top"/>
    </xf>
    <xf numFmtId="49" fontId="3" fillId="3" borderId="1" xfId="0" applyNumberFormat="1" applyFont="1" applyFill="1" applyBorder="1" applyAlignment="1">
      <alignment horizontal="right" vertical="top" wrapText="1"/>
    </xf>
    <xf numFmtId="4" fontId="3" fillId="3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righ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textRotation="90" wrapText="1" readingOrder="1"/>
    </xf>
    <xf numFmtId="4" fontId="5" fillId="2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right" vertical="center" wrapText="1" readingOrder="1"/>
    </xf>
    <xf numFmtId="4" fontId="3" fillId="0" borderId="1" xfId="0" applyNumberFormat="1" applyFont="1" applyFill="1" applyBorder="1" applyAlignment="1">
      <alignment horizontal="right" vertical="center" wrapText="1" readingOrder="1"/>
    </xf>
    <xf numFmtId="0" fontId="9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right" vertical="center" wrapText="1" readingOrder="1"/>
    </xf>
    <xf numFmtId="4" fontId="3" fillId="0" borderId="0" xfId="0" applyNumberFormat="1" applyFont="1" applyFill="1" applyBorder="1" applyAlignment="1">
      <alignment horizontal="right" vertical="center" wrapText="1" readingOrder="1"/>
    </xf>
    <xf numFmtId="0" fontId="6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right" vertical="center" readingOrder="1"/>
    </xf>
    <xf numFmtId="49" fontId="3" fillId="3" borderId="0" xfId="0" applyNumberFormat="1" applyFont="1" applyFill="1" applyBorder="1" applyAlignment="1">
      <alignment horizontal="right" vertical="center" wrapText="1"/>
    </xf>
    <xf numFmtId="4" fontId="3" fillId="3" borderId="0" xfId="0" applyNumberFormat="1" applyFont="1" applyFill="1" applyBorder="1" applyAlignment="1">
      <alignment horizontal="right" vertical="center" wrapText="1" readingOrder="1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Border="1" applyAlignment="1">
      <alignment vertical="top"/>
    </xf>
    <xf numFmtId="49" fontId="3" fillId="3" borderId="0" xfId="0" applyNumberFormat="1" applyFont="1" applyFill="1" applyBorder="1" applyAlignment="1">
      <alignment horizontal="right" vertical="top" wrapText="1"/>
    </xf>
    <xf numFmtId="4" fontId="3" fillId="3" borderId="0" xfId="0" applyNumberFormat="1" applyFont="1" applyFill="1" applyBorder="1" applyAlignment="1">
      <alignment horizontal="right" vertical="top" wrapText="1"/>
    </xf>
    <xf numFmtId="0" fontId="6" fillId="3" borderId="0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right" vertical="top"/>
    </xf>
    <xf numFmtId="4" fontId="4" fillId="3" borderId="0" xfId="0" applyNumberFormat="1" applyFont="1" applyFill="1"/>
    <xf numFmtId="49" fontId="5" fillId="3" borderId="1" xfId="0" applyNumberFormat="1" applyFont="1" applyFill="1" applyBorder="1" applyAlignment="1">
      <alignment horizontal="right" vertical="center" wrapText="1" readingOrder="1"/>
    </xf>
    <xf numFmtId="49" fontId="9" fillId="2" borderId="1" xfId="0" applyNumberFormat="1" applyFont="1" applyFill="1" applyBorder="1" applyAlignment="1">
      <alignment vertical="top" wrapText="1"/>
    </xf>
    <xf numFmtId="49" fontId="7" fillId="0" borderId="2" xfId="0" applyNumberFormat="1" applyFont="1" applyBorder="1" applyAlignment="1">
      <alignment horizontal="justify" vertical="top" wrapText="1"/>
    </xf>
    <xf numFmtId="0" fontId="7" fillId="0" borderId="2" xfId="0" applyNumberFormat="1" applyFont="1" applyBorder="1" applyAlignment="1">
      <alignment horizontal="justify" vertical="top" wrapText="1"/>
    </xf>
    <xf numFmtId="49" fontId="7" fillId="0" borderId="1" xfId="0" applyNumberFormat="1" applyFont="1" applyBorder="1" applyAlignment="1">
      <alignment horizontal="justify" vertical="top" wrapText="1"/>
    </xf>
    <xf numFmtId="49" fontId="7" fillId="0" borderId="2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16" fontId="4" fillId="3" borderId="0" xfId="0" applyNumberFormat="1" applyFont="1" applyFill="1"/>
    <xf numFmtId="0" fontId="10" fillId="3" borderId="0" xfId="0" applyFont="1" applyFill="1"/>
    <xf numFmtId="0" fontId="11" fillId="3" borderId="0" xfId="0" applyFont="1" applyFill="1"/>
    <xf numFmtId="4" fontId="10" fillId="3" borderId="0" xfId="0" applyNumberFormat="1" applyFont="1" applyFill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0" fillId="0" borderId="1" xfId="0" applyNumberFormat="1" applyBorder="1" applyAlignment="1">
      <alignment horizontal="center" vertical="center" wrapText="1"/>
    </xf>
    <xf numFmtId="4" fontId="12" fillId="3" borderId="0" xfId="0" applyNumberFormat="1" applyFont="1" applyFill="1"/>
    <xf numFmtId="165" fontId="0" fillId="0" borderId="1" xfId="0" applyNumberFormat="1" applyBorder="1" applyAlignment="1">
      <alignment horizontal="center" vertical="center" wrapText="1"/>
    </xf>
    <xf numFmtId="0" fontId="5" fillId="0" borderId="0" xfId="0" applyFont="1" applyAlignment="1"/>
    <xf numFmtId="0" fontId="3" fillId="0" borderId="0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center" vertical="center" textRotation="90" wrapText="1"/>
    </xf>
    <xf numFmtId="0" fontId="3" fillId="3" borderId="0" xfId="0" applyFont="1" applyFill="1" applyAlignment="1">
      <alignment horizontal="right" vertical="top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 readingOrder="1"/>
    </xf>
    <xf numFmtId="49" fontId="5" fillId="3" borderId="1" xfId="0" applyNumberFormat="1" applyFont="1" applyFill="1" applyBorder="1" applyAlignment="1">
      <alignment horizontal="center" vertical="center" textRotation="90" wrapText="1" readingOrder="1"/>
    </xf>
    <xf numFmtId="0" fontId="3" fillId="3" borderId="0" xfId="0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 readingOrder="1"/>
    </xf>
    <xf numFmtId="0" fontId="3" fillId="0" borderId="0" xfId="0" applyFont="1" applyFill="1" applyAlignment="1">
      <alignment horizontal="right" vertical="top" wrapText="1"/>
    </xf>
    <xf numFmtId="0" fontId="5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textRotation="90" wrapText="1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vDep/Desktop/&#1055;&#1088;&#1080;&#1083;&#1086;&#1078;&#1077;&#1085;&#1080;&#1077;%204,%206,%208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4"/>
      <sheetName val="Приложение 6"/>
      <sheetName val="Приложение 8"/>
    </sheetNames>
    <sheetDataSet>
      <sheetData sheetId="0"/>
      <sheetData sheetId="1">
        <row r="14">
          <cell r="J14">
            <v>1023000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1"/>
  <sheetViews>
    <sheetView view="pageBreakPreview" zoomScale="62" zoomScaleNormal="85" zoomScaleSheetLayoutView="62" workbookViewId="0">
      <selection sqref="A1:I1"/>
    </sheetView>
  </sheetViews>
  <sheetFormatPr defaultColWidth="9.109375" defaultRowHeight="17.399999999999999" x14ac:dyDescent="0.3"/>
  <cols>
    <col min="1" max="1" width="91.6640625" style="10" customWidth="1"/>
    <col min="2" max="2" width="8.33203125" style="9" customWidth="1"/>
    <col min="3" max="3" width="8" style="9" customWidth="1"/>
    <col min="4" max="4" width="7.6640625" style="9" customWidth="1"/>
    <col min="5" max="5" width="10.5546875" style="9" customWidth="1"/>
    <col min="6" max="8" width="9.88671875" style="9" customWidth="1"/>
    <col min="9" max="9" width="25.33203125" style="9" customWidth="1"/>
    <col min="10" max="10" width="9.109375" style="5"/>
    <col min="11" max="11" width="20.109375" style="5" bestFit="1" customWidth="1"/>
    <col min="12" max="16384" width="9.109375" style="5"/>
  </cols>
  <sheetData>
    <row r="1" spans="1:11" ht="145.5" customHeight="1" x14ac:dyDescent="0.3">
      <c r="A1" s="125" t="s">
        <v>213</v>
      </c>
      <c r="B1" s="125"/>
      <c r="C1" s="125"/>
      <c r="D1" s="125"/>
      <c r="E1" s="125"/>
      <c r="F1" s="125"/>
      <c r="G1" s="125"/>
      <c r="H1" s="125"/>
      <c r="I1" s="125"/>
    </row>
    <row r="2" spans="1:11" ht="13.5" customHeight="1" x14ac:dyDescent="0.3">
      <c r="A2" s="6"/>
      <c r="B2" s="7"/>
      <c r="C2" s="7"/>
      <c r="D2" s="7"/>
      <c r="E2" s="7"/>
      <c r="F2" s="7"/>
      <c r="G2" s="7"/>
      <c r="H2" s="7"/>
      <c r="I2" s="7"/>
    </row>
    <row r="3" spans="1:11" ht="105.75" customHeight="1" x14ac:dyDescent="0.3">
      <c r="A3" s="128" t="s">
        <v>160</v>
      </c>
      <c r="B3" s="128"/>
      <c r="C3" s="128"/>
      <c r="D3" s="128"/>
      <c r="E3" s="128"/>
      <c r="F3" s="128"/>
      <c r="G3" s="128"/>
      <c r="H3" s="128"/>
      <c r="I3" s="128"/>
    </row>
    <row r="4" spans="1:11" ht="29.25" customHeight="1" x14ac:dyDescent="0.35">
      <c r="I4" s="11" t="s">
        <v>99</v>
      </c>
    </row>
    <row r="5" spans="1:11" ht="26.25" customHeight="1" x14ac:dyDescent="0.3">
      <c r="A5" s="127" t="s">
        <v>87</v>
      </c>
      <c r="B5" s="127" t="s">
        <v>94</v>
      </c>
      <c r="C5" s="127"/>
      <c r="D5" s="127"/>
      <c r="E5" s="127"/>
      <c r="F5" s="127"/>
      <c r="G5" s="127"/>
      <c r="H5" s="127"/>
      <c r="I5" s="126" t="s">
        <v>95</v>
      </c>
    </row>
    <row r="6" spans="1:11" ht="26.25" customHeight="1" x14ac:dyDescent="0.3">
      <c r="A6" s="127"/>
      <c r="B6" s="129" t="s">
        <v>83</v>
      </c>
      <c r="C6" s="129"/>
      <c r="D6" s="129"/>
      <c r="E6" s="129"/>
      <c r="F6" s="124" t="s">
        <v>82</v>
      </c>
      <c r="G6" s="124" t="s">
        <v>85</v>
      </c>
      <c r="H6" s="124" t="s">
        <v>84</v>
      </c>
      <c r="I6" s="126"/>
    </row>
    <row r="7" spans="1:11" ht="140.25" customHeight="1" x14ac:dyDescent="0.3">
      <c r="A7" s="127"/>
      <c r="B7" s="12" t="s">
        <v>81</v>
      </c>
      <c r="C7" s="12" t="s">
        <v>80</v>
      </c>
      <c r="D7" s="12" t="s">
        <v>79</v>
      </c>
      <c r="E7" s="12" t="s">
        <v>78</v>
      </c>
      <c r="F7" s="124"/>
      <c r="G7" s="124"/>
      <c r="H7" s="124"/>
      <c r="I7" s="126"/>
    </row>
    <row r="8" spans="1:11" x14ac:dyDescent="0.3">
      <c r="A8" s="13" t="s">
        <v>77</v>
      </c>
      <c r="B8" s="14"/>
      <c r="C8" s="14"/>
      <c r="D8" s="14"/>
      <c r="E8" s="14"/>
      <c r="F8" s="14"/>
      <c r="G8" s="14"/>
      <c r="H8" s="14"/>
      <c r="I8" s="15">
        <f>I9+I15+I24+I28+I33</f>
        <v>41930520</v>
      </c>
    </row>
    <row r="9" spans="1:11" ht="52.2" x14ac:dyDescent="0.3">
      <c r="A9" s="40" t="s">
        <v>171</v>
      </c>
      <c r="B9" s="17" t="s">
        <v>101</v>
      </c>
      <c r="C9" s="17" t="s">
        <v>2</v>
      </c>
      <c r="D9" s="17" t="s">
        <v>7</v>
      </c>
      <c r="E9" s="17" t="s">
        <v>6</v>
      </c>
      <c r="F9" s="17" t="s">
        <v>5</v>
      </c>
      <c r="G9" s="17" t="s">
        <v>7</v>
      </c>
      <c r="H9" s="17" t="s">
        <v>7</v>
      </c>
      <c r="I9" s="15">
        <f>I10</f>
        <v>950000</v>
      </c>
      <c r="K9" s="99">
        <f>I9+I15+I24+I28</f>
        <v>13500099.469999999</v>
      </c>
    </row>
    <row r="10" spans="1:11" ht="54" x14ac:dyDescent="0.3">
      <c r="A10" s="19" t="s">
        <v>172</v>
      </c>
      <c r="B10" s="20" t="s">
        <v>101</v>
      </c>
      <c r="C10" s="20" t="s">
        <v>2</v>
      </c>
      <c r="D10" s="20" t="s">
        <v>1</v>
      </c>
      <c r="E10" s="20" t="s">
        <v>6</v>
      </c>
      <c r="F10" s="20" t="s">
        <v>5</v>
      </c>
      <c r="G10" s="20" t="s">
        <v>7</v>
      </c>
      <c r="H10" s="20" t="s">
        <v>7</v>
      </c>
      <c r="I10" s="18">
        <f>I11+I13</f>
        <v>950000</v>
      </c>
    </row>
    <row r="11" spans="1:11" ht="36" x14ac:dyDescent="0.3">
      <c r="A11" s="21" t="s">
        <v>47</v>
      </c>
      <c r="B11" s="20" t="s">
        <v>101</v>
      </c>
      <c r="C11" s="20" t="s">
        <v>2</v>
      </c>
      <c r="D11" s="20" t="s">
        <v>1</v>
      </c>
      <c r="E11" s="20" t="s">
        <v>46</v>
      </c>
      <c r="F11" s="20" t="s">
        <v>5</v>
      </c>
      <c r="G11" s="20" t="s">
        <v>7</v>
      </c>
      <c r="H11" s="20" t="s">
        <v>7</v>
      </c>
      <c r="I11" s="18">
        <f>I12</f>
        <v>750000</v>
      </c>
    </row>
    <row r="12" spans="1:11" ht="36" x14ac:dyDescent="0.3">
      <c r="A12" s="22" t="s">
        <v>25</v>
      </c>
      <c r="B12" s="20" t="s">
        <v>101</v>
      </c>
      <c r="C12" s="20" t="s">
        <v>2</v>
      </c>
      <c r="D12" s="20" t="s">
        <v>1</v>
      </c>
      <c r="E12" s="20" t="s">
        <v>46</v>
      </c>
      <c r="F12" s="20" t="s">
        <v>0</v>
      </c>
      <c r="G12" s="20" t="s">
        <v>1</v>
      </c>
      <c r="H12" s="20" t="s">
        <v>45</v>
      </c>
      <c r="I12" s="18">
        <f>'Приложение 2'!J48</f>
        <v>750000</v>
      </c>
    </row>
    <row r="13" spans="1:11" ht="18" x14ac:dyDescent="0.3">
      <c r="A13" s="23" t="s">
        <v>110</v>
      </c>
      <c r="B13" s="20" t="s">
        <v>101</v>
      </c>
      <c r="C13" s="20" t="s">
        <v>2</v>
      </c>
      <c r="D13" s="20" t="s">
        <v>1</v>
      </c>
      <c r="E13" s="20" t="s">
        <v>109</v>
      </c>
      <c r="F13" s="20" t="s">
        <v>5</v>
      </c>
      <c r="G13" s="20" t="s">
        <v>7</v>
      </c>
      <c r="H13" s="20" t="s">
        <v>7</v>
      </c>
      <c r="I13" s="18">
        <f>I14</f>
        <v>200000</v>
      </c>
    </row>
    <row r="14" spans="1:11" ht="36" x14ac:dyDescent="0.3">
      <c r="A14" s="22" t="s">
        <v>25</v>
      </c>
      <c r="B14" s="20" t="s">
        <v>101</v>
      </c>
      <c r="C14" s="20" t="s">
        <v>2</v>
      </c>
      <c r="D14" s="20" t="s">
        <v>1</v>
      </c>
      <c r="E14" s="20" t="s">
        <v>109</v>
      </c>
      <c r="F14" s="20" t="s">
        <v>0</v>
      </c>
      <c r="G14" s="20" t="s">
        <v>14</v>
      </c>
      <c r="H14" s="20" t="s">
        <v>61</v>
      </c>
      <c r="I14" s="18">
        <f>'Приложение 2'!J91</f>
        <v>200000</v>
      </c>
    </row>
    <row r="15" spans="1:11" ht="49.5" customHeight="1" x14ac:dyDescent="0.3">
      <c r="A15" s="44" t="s">
        <v>176</v>
      </c>
      <c r="B15" s="100" t="s">
        <v>113</v>
      </c>
      <c r="C15" s="100" t="s">
        <v>2</v>
      </c>
      <c r="D15" s="100" t="s">
        <v>7</v>
      </c>
      <c r="E15" s="100" t="s">
        <v>6</v>
      </c>
      <c r="F15" s="100" t="s">
        <v>5</v>
      </c>
      <c r="G15" s="100" t="s">
        <v>7</v>
      </c>
      <c r="H15" s="100" t="s">
        <v>7</v>
      </c>
      <c r="I15" s="15">
        <f>I16+I19</f>
        <v>6249099.4699999997</v>
      </c>
    </row>
    <row r="16" spans="1:11" ht="36" x14ac:dyDescent="0.3">
      <c r="A16" s="23" t="s">
        <v>111</v>
      </c>
      <c r="B16" s="20" t="s">
        <v>113</v>
      </c>
      <c r="C16" s="20" t="s">
        <v>2</v>
      </c>
      <c r="D16" s="20" t="s">
        <v>1</v>
      </c>
      <c r="E16" s="20" t="s">
        <v>6</v>
      </c>
      <c r="F16" s="20" t="s">
        <v>5</v>
      </c>
      <c r="G16" s="20" t="s">
        <v>7</v>
      </c>
      <c r="H16" s="20" t="s">
        <v>7</v>
      </c>
      <c r="I16" s="18">
        <f>I17</f>
        <v>4575399.47</v>
      </c>
    </row>
    <row r="17" spans="1:9" ht="36" x14ac:dyDescent="0.3">
      <c r="A17" s="19" t="s">
        <v>114</v>
      </c>
      <c r="B17" s="20" t="s">
        <v>113</v>
      </c>
      <c r="C17" s="20" t="s">
        <v>2</v>
      </c>
      <c r="D17" s="20" t="s">
        <v>1</v>
      </c>
      <c r="E17" s="20" t="s">
        <v>26</v>
      </c>
      <c r="F17" s="20" t="s">
        <v>5</v>
      </c>
      <c r="G17" s="20" t="s">
        <v>7</v>
      </c>
      <c r="H17" s="20" t="s">
        <v>7</v>
      </c>
      <c r="I17" s="18">
        <f>I18</f>
        <v>4575399.47</v>
      </c>
    </row>
    <row r="18" spans="1:9" ht="36" x14ac:dyDescent="0.3">
      <c r="A18" s="23" t="s">
        <v>25</v>
      </c>
      <c r="B18" s="20" t="s">
        <v>113</v>
      </c>
      <c r="C18" s="20" t="s">
        <v>2</v>
      </c>
      <c r="D18" s="20" t="s">
        <v>1</v>
      </c>
      <c r="E18" s="20" t="s">
        <v>26</v>
      </c>
      <c r="F18" s="20" t="s">
        <v>0</v>
      </c>
      <c r="G18" s="20" t="s">
        <v>14</v>
      </c>
      <c r="H18" s="20" t="s">
        <v>24</v>
      </c>
      <c r="I18" s="18">
        <f>'Приложение 2'!J81</f>
        <v>4575399.47</v>
      </c>
    </row>
    <row r="19" spans="1:9" ht="36" x14ac:dyDescent="0.3">
      <c r="A19" s="23" t="s">
        <v>112</v>
      </c>
      <c r="B19" s="20" t="s">
        <v>113</v>
      </c>
      <c r="C19" s="20" t="s">
        <v>2</v>
      </c>
      <c r="D19" s="20" t="s">
        <v>20</v>
      </c>
      <c r="E19" s="20" t="s">
        <v>6</v>
      </c>
      <c r="F19" s="20" t="s">
        <v>5</v>
      </c>
      <c r="G19" s="20" t="s">
        <v>7</v>
      </c>
      <c r="H19" s="20" t="s">
        <v>7</v>
      </c>
      <c r="I19" s="18">
        <f>I20+I22</f>
        <v>1673700</v>
      </c>
    </row>
    <row r="20" spans="1:9" ht="36" x14ac:dyDescent="0.3">
      <c r="A20" s="23" t="s">
        <v>115</v>
      </c>
      <c r="B20" s="20" t="s">
        <v>113</v>
      </c>
      <c r="C20" s="20" t="s">
        <v>2</v>
      </c>
      <c r="D20" s="20" t="s">
        <v>20</v>
      </c>
      <c r="E20" s="20" t="s">
        <v>26</v>
      </c>
      <c r="F20" s="20" t="s">
        <v>5</v>
      </c>
      <c r="G20" s="20" t="s">
        <v>7</v>
      </c>
      <c r="H20" s="20" t="s">
        <v>7</v>
      </c>
      <c r="I20" s="18">
        <f>I21</f>
        <v>760000</v>
      </c>
    </row>
    <row r="21" spans="1:9" ht="36" x14ac:dyDescent="0.3">
      <c r="A21" s="23" t="s">
        <v>25</v>
      </c>
      <c r="B21" s="20" t="s">
        <v>113</v>
      </c>
      <c r="C21" s="20" t="s">
        <v>2</v>
      </c>
      <c r="D21" s="20" t="s">
        <v>20</v>
      </c>
      <c r="E21" s="20" t="s">
        <v>26</v>
      </c>
      <c r="F21" s="20" t="s">
        <v>0</v>
      </c>
      <c r="G21" s="20" t="s">
        <v>14</v>
      </c>
      <c r="H21" s="20" t="s">
        <v>24</v>
      </c>
      <c r="I21" s="18">
        <f>'Приложение 2'!J84</f>
        <v>760000</v>
      </c>
    </row>
    <row r="22" spans="1:9" ht="18" x14ac:dyDescent="0.3">
      <c r="A22" s="23" t="s">
        <v>93</v>
      </c>
      <c r="B22" s="20" t="s">
        <v>113</v>
      </c>
      <c r="C22" s="20" t="s">
        <v>2</v>
      </c>
      <c r="D22" s="20" t="s">
        <v>20</v>
      </c>
      <c r="E22" s="20" t="s">
        <v>23</v>
      </c>
      <c r="F22" s="20" t="s">
        <v>5</v>
      </c>
      <c r="G22" s="20" t="s">
        <v>7</v>
      </c>
      <c r="H22" s="20" t="s">
        <v>7</v>
      </c>
      <c r="I22" s="18">
        <f>I23</f>
        <v>913700</v>
      </c>
    </row>
    <row r="23" spans="1:9" ht="36" x14ac:dyDescent="0.3">
      <c r="A23" s="23" t="s">
        <v>25</v>
      </c>
      <c r="B23" s="20" t="s">
        <v>113</v>
      </c>
      <c r="C23" s="20" t="s">
        <v>2</v>
      </c>
      <c r="D23" s="20" t="s">
        <v>20</v>
      </c>
      <c r="E23" s="20" t="s">
        <v>23</v>
      </c>
      <c r="F23" s="20" t="s">
        <v>0</v>
      </c>
      <c r="G23" s="20" t="s">
        <v>14</v>
      </c>
      <c r="H23" s="20" t="s">
        <v>24</v>
      </c>
      <c r="I23" s="18">
        <f>'Приложение 2'!J86</f>
        <v>913700</v>
      </c>
    </row>
    <row r="24" spans="1:9" ht="78.75" customHeight="1" x14ac:dyDescent="0.3">
      <c r="A24" s="46" t="s">
        <v>177</v>
      </c>
      <c r="B24" s="100" t="s">
        <v>127</v>
      </c>
      <c r="C24" s="100" t="s">
        <v>2</v>
      </c>
      <c r="D24" s="100" t="s">
        <v>7</v>
      </c>
      <c r="E24" s="100" t="s">
        <v>6</v>
      </c>
      <c r="F24" s="100" t="s">
        <v>5</v>
      </c>
      <c r="G24" s="100" t="s">
        <v>7</v>
      </c>
      <c r="H24" s="100" t="s">
        <v>7</v>
      </c>
      <c r="I24" s="15">
        <f>I25</f>
        <v>4138000</v>
      </c>
    </row>
    <row r="25" spans="1:9" ht="54" x14ac:dyDescent="0.3">
      <c r="A25" s="19" t="s">
        <v>178</v>
      </c>
      <c r="B25" s="20" t="s">
        <v>127</v>
      </c>
      <c r="C25" s="20" t="s">
        <v>2</v>
      </c>
      <c r="D25" s="20" t="s">
        <v>1</v>
      </c>
      <c r="E25" s="20" t="s">
        <v>6</v>
      </c>
      <c r="F25" s="20" t="s">
        <v>5</v>
      </c>
      <c r="G25" s="20" t="s">
        <v>7</v>
      </c>
      <c r="H25" s="20" t="s">
        <v>7</v>
      </c>
      <c r="I25" s="18">
        <f>I26</f>
        <v>4138000</v>
      </c>
    </row>
    <row r="26" spans="1:9" ht="18" x14ac:dyDescent="0.3">
      <c r="A26" s="19" t="s">
        <v>128</v>
      </c>
      <c r="B26" s="20" t="s">
        <v>127</v>
      </c>
      <c r="C26" s="20" t="s">
        <v>2</v>
      </c>
      <c r="D26" s="20" t="s">
        <v>1</v>
      </c>
      <c r="E26" s="20" t="s">
        <v>129</v>
      </c>
      <c r="F26" s="20" t="s">
        <v>5</v>
      </c>
      <c r="G26" s="20" t="s">
        <v>7</v>
      </c>
      <c r="H26" s="20" t="s">
        <v>7</v>
      </c>
      <c r="I26" s="18">
        <f>I27</f>
        <v>4138000</v>
      </c>
    </row>
    <row r="27" spans="1:9" ht="36" x14ac:dyDescent="0.3">
      <c r="A27" s="23" t="s">
        <v>25</v>
      </c>
      <c r="B27" s="24" t="s">
        <v>127</v>
      </c>
      <c r="C27" s="24" t="s">
        <v>2</v>
      </c>
      <c r="D27" s="24" t="s">
        <v>1</v>
      </c>
      <c r="E27" s="24" t="s">
        <v>129</v>
      </c>
      <c r="F27" s="24" t="s">
        <v>0</v>
      </c>
      <c r="G27" s="24" t="s">
        <v>3</v>
      </c>
      <c r="H27" s="24" t="s">
        <v>42</v>
      </c>
      <c r="I27" s="18">
        <f>'Приложение 2'!J120</f>
        <v>4138000</v>
      </c>
    </row>
    <row r="28" spans="1:9" ht="34.799999999999997" x14ac:dyDescent="0.3">
      <c r="A28" s="101" t="s">
        <v>173</v>
      </c>
      <c r="B28" s="17" t="s">
        <v>130</v>
      </c>
      <c r="C28" s="17" t="s">
        <v>2</v>
      </c>
      <c r="D28" s="17" t="s">
        <v>7</v>
      </c>
      <c r="E28" s="17" t="s">
        <v>6</v>
      </c>
      <c r="F28" s="17" t="s">
        <v>5</v>
      </c>
      <c r="G28" s="17" t="s">
        <v>7</v>
      </c>
      <c r="H28" s="17" t="s">
        <v>7</v>
      </c>
      <c r="I28" s="15">
        <f>I29</f>
        <v>2163000</v>
      </c>
    </row>
    <row r="29" spans="1:9" ht="75" customHeight="1" x14ac:dyDescent="0.3">
      <c r="A29" s="25" t="s">
        <v>174</v>
      </c>
      <c r="B29" s="24" t="s">
        <v>130</v>
      </c>
      <c r="C29" s="24" t="s">
        <v>2</v>
      </c>
      <c r="D29" s="24" t="s">
        <v>1</v>
      </c>
      <c r="E29" s="24" t="s">
        <v>6</v>
      </c>
      <c r="F29" s="24" t="s">
        <v>5</v>
      </c>
      <c r="G29" s="24" t="s">
        <v>7</v>
      </c>
      <c r="H29" s="24" t="s">
        <v>7</v>
      </c>
      <c r="I29" s="18">
        <f>I30</f>
        <v>2163000</v>
      </c>
    </row>
    <row r="30" spans="1:9" ht="18" x14ac:dyDescent="0.3">
      <c r="A30" s="25" t="s">
        <v>131</v>
      </c>
      <c r="B30" s="24" t="s">
        <v>130</v>
      </c>
      <c r="C30" s="24" t="s">
        <v>2</v>
      </c>
      <c r="D30" s="24" t="s">
        <v>1</v>
      </c>
      <c r="E30" s="24" t="s">
        <v>132</v>
      </c>
      <c r="F30" s="24" t="s">
        <v>5</v>
      </c>
      <c r="G30" s="24" t="s">
        <v>7</v>
      </c>
      <c r="H30" s="24" t="s">
        <v>7</v>
      </c>
      <c r="I30" s="18">
        <f>I31+I32</f>
        <v>2163000</v>
      </c>
    </row>
    <row r="31" spans="1:9" ht="36" x14ac:dyDescent="0.3">
      <c r="A31" s="25" t="s">
        <v>25</v>
      </c>
      <c r="B31" s="24" t="s">
        <v>130</v>
      </c>
      <c r="C31" s="24" t="s">
        <v>2</v>
      </c>
      <c r="D31" s="24" t="s">
        <v>1</v>
      </c>
      <c r="E31" s="24" t="s">
        <v>132</v>
      </c>
      <c r="F31" s="24" t="s">
        <v>0</v>
      </c>
      <c r="G31" s="24" t="s">
        <v>3</v>
      </c>
      <c r="H31" s="24" t="s">
        <v>42</v>
      </c>
      <c r="I31" s="18">
        <f>'Приложение 2'!J124</f>
        <v>2113000</v>
      </c>
    </row>
    <row r="32" spans="1:9" ht="18" x14ac:dyDescent="0.3">
      <c r="A32" s="26" t="s">
        <v>12</v>
      </c>
      <c r="B32" s="20" t="s">
        <v>130</v>
      </c>
      <c r="C32" s="20" t="s">
        <v>2</v>
      </c>
      <c r="D32" s="20" t="s">
        <v>1</v>
      </c>
      <c r="E32" s="20" t="s">
        <v>132</v>
      </c>
      <c r="F32" s="20" t="s">
        <v>9</v>
      </c>
      <c r="G32" s="20" t="s">
        <v>3</v>
      </c>
      <c r="H32" s="20" t="s">
        <v>42</v>
      </c>
      <c r="I32" s="18">
        <f>'Приложение 2'!J125</f>
        <v>50000</v>
      </c>
    </row>
    <row r="33" spans="1:9" x14ac:dyDescent="0.3">
      <c r="A33" s="40" t="s">
        <v>18</v>
      </c>
      <c r="B33" s="14">
        <v>99</v>
      </c>
      <c r="C33" s="17" t="s">
        <v>2</v>
      </c>
      <c r="D33" s="17" t="s">
        <v>7</v>
      </c>
      <c r="E33" s="17" t="s">
        <v>6</v>
      </c>
      <c r="F33" s="17" t="s">
        <v>5</v>
      </c>
      <c r="G33" s="17" t="s">
        <v>7</v>
      </c>
      <c r="H33" s="17" t="s">
        <v>7</v>
      </c>
      <c r="I33" s="15">
        <f>I34+I38+I54+I76+I95+I102+I105</f>
        <v>28430420.530000001</v>
      </c>
    </row>
    <row r="34" spans="1:9" ht="90" x14ac:dyDescent="0.3">
      <c r="A34" s="32" t="s">
        <v>152</v>
      </c>
      <c r="B34" s="27">
        <v>99</v>
      </c>
      <c r="C34" s="27">
        <v>0</v>
      </c>
      <c r="D34" s="24" t="s">
        <v>20</v>
      </c>
      <c r="E34" s="24" t="s">
        <v>6</v>
      </c>
      <c r="F34" s="24" t="s">
        <v>5</v>
      </c>
      <c r="G34" s="24" t="s">
        <v>7</v>
      </c>
      <c r="H34" s="24" t="s">
        <v>7</v>
      </c>
      <c r="I34" s="18">
        <f>I35</f>
        <v>755920</v>
      </c>
    </row>
    <row r="35" spans="1:9" ht="36" x14ac:dyDescent="0.3">
      <c r="A35" s="33" t="s">
        <v>63</v>
      </c>
      <c r="B35" s="27">
        <v>99</v>
      </c>
      <c r="C35" s="27">
        <v>0</v>
      </c>
      <c r="D35" s="24" t="s">
        <v>20</v>
      </c>
      <c r="E35" s="24" t="s">
        <v>62</v>
      </c>
      <c r="F35" s="24" t="s">
        <v>5</v>
      </c>
      <c r="G35" s="24" t="s">
        <v>7</v>
      </c>
      <c r="H35" s="24" t="s">
        <v>7</v>
      </c>
      <c r="I35" s="18">
        <f>I36+I37</f>
        <v>755920</v>
      </c>
    </row>
    <row r="36" spans="1:9" ht="54" x14ac:dyDescent="0.3">
      <c r="A36" s="33" t="s">
        <v>16</v>
      </c>
      <c r="B36" s="27">
        <v>99</v>
      </c>
      <c r="C36" s="27">
        <v>0</v>
      </c>
      <c r="D36" s="24" t="s">
        <v>20</v>
      </c>
      <c r="E36" s="24" t="s">
        <v>62</v>
      </c>
      <c r="F36" s="24" t="s">
        <v>15</v>
      </c>
      <c r="G36" s="24" t="s">
        <v>20</v>
      </c>
      <c r="H36" s="24" t="s">
        <v>42</v>
      </c>
      <c r="I36" s="18">
        <f>'Приложение 2'!J54</f>
        <v>713530</v>
      </c>
    </row>
    <row r="37" spans="1:9" ht="36" x14ac:dyDescent="0.3">
      <c r="A37" s="33" t="s">
        <v>25</v>
      </c>
      <c r="B37" s="27">
        <v>99</v>
      </c>
      <c r="C37" s="27">
        <v>0</v>
      </c>
      <c r="D37" s="24" t="s">
        <v>20</v>
      </c>
      <c r="E37" s="24" t="s">
        <v>62</v>
      </c>
      <c r="F37" s="24" t="s">
        <v>0</v>
      </c>
      <c r="G37" s="24" t="s">
        <v>20</v>
      </c>
      <c r="H37" s="24" t="s">
        <v>42</v>
      </c>
      <c r="I37" s="18">
        <f>'Приложение 2'!J55</f>
        <v>42390</v>
      </c>
    </row>
    <row r="38" spans="1:9" ht="18" x14ac:dyDescent="0.3">
      <c r="A38" s="16" t="s">
        <v>17</v>
      </c>
      <c r="B38" s="27">
        <v>99</v>
      </c>
      <c r="C38" s="27">
        <v>0</v>
      </c>
      <c r="D38" s="24" t="s">
        <v>14</v>
      </c>
      <c r="E38" s="24" t="s">
        <v>6</v>
      </c>
      <c r="F38" s="24" t="s">
        <v>5</v>
      </c>
      <c r="G38" s="24" t="s">
        <v>7</v>
      </c>
      <c r="H38" s="24" t="s">
        <v>7</v>
      </c>
      <c r="I38" s="18">
        <f>I41+I43+I50+I52+I39</f>
        <v>10604804</v>
      </c>
    </row>
    <row r="39" spans="1:9" ht="18" x14ac:dyDescent="0.3">
      <c r="A39" s="104" t="s">
        <v>167</v>
      </c>
      <c r="B39" s="27">
        <v>99</v>
      </c>
      <c r="C39" s="27">
        <v>0</v>
      </c>
      <c r="D39" s="24" t="s">
        <v>14</v>
      </c>
      <c r="E39" s="24" t="s">
        <v>168</v>
      </c>
      <c r="F39" s="24" t="s">
        <v>5</v>
      </c>
      <c r="G39" s="24" t="s">
        <v>7</v>
      </c>
      <c r="H39" s="24" t="s">
        <v>7</v>
      </c>
      <c r="I39" s="18">
        <f>I40</f>
        <v>15000</v>
      </c>
    </row>
    <row r="40" spans="1:9" ht="18" x14ac:dyDescent="0.3">
      <c r="A40" s="28" t="s">
        <v>12</v>
      </c>
      <c r="B40" s="27">
        <v>99</v>
      </c>
      <c r="C40" s="27">
        <v>0</v>
      </c>
      <c r="D40" s="24" t="s">
        <v>14</v>
      </c>
      <c r="E40" s="24" t="s">
        <v>168</v>
      </c>
      <c r="F40" s="24" t="s">
        <v>9</v>
      </c>
      <c r="G40" s="24" t="s">
        <v>1</v>
      </c>
      <c r="H40" s="24" t="s">
        <v>40</v>
      </c>
      <c r="I40" s="18">
        <f>'Приложение 2'!J38</f>
        <v>15000</v>
      </c>
    </row>
    <row r="41" spans="1:9" ht="18" x14ac:dyDescent="0.3">
      <c r="A41" s="28" t="s">
        <v>75</v>
      </c>
      <c r="B41" s="27">
        <v>99</v>
      </c>
      <c r="C41" s="27">
        <v>0</v>
      </c>
      <c r="D41" s="24" t="s">
        <v>14</v>
      </c>
      <c r="E41" s="24" t="s">
        <v>74</v>
      </c>
      <c r="F41" s="24" t="s">
        <v>5</v>
      </c>
      <c r="G41" s="24" t="s">
        <v>7</v>
      </c>
      <c r="H41" s="24" t="s">
        <v>7</v>
      </c>
      <c r="I41" s="18">
        <f>I42</f>
        <v>1023000</v>
      </c>
    </row>
    <row r="42" spans="1:9" ht="71.25" customHeight="1" x14ac:dyDescent="0.3">
      <c r="A42" s="28" t="s">
        <v>16</v>
      </c>
      <c r="B42" s="27">
        <v>99</v>
      </c>
      <c r="C42" s="27">
        <v>0</v>
      </c>
      <c r="D42" s="24" t="s">
        <v>14</v>
      </c>
      <c r="E42" s="24" t="s">
        <v>74</v>
      </c>
      <c r="F42" s="24" t="s">
        <v>15</v>
      </c>
      <c r="G42" s="24" t="s">
        <v>1</v>
      </c>
      <c r="H42" s="24" t="s">
        <v>20</v>
      </c>
      <c r="I42" s="18">
        <f>'[1]Приложение 6'!J14</f>
        <v>1023000</v>
      </c>
    </row>
    <row r="43" spans="1:9" ht="36" x14ac:dyDescent="0.3">
      <c r="A43" s="16" t="s">
        <v>92</v>
      </c>
      <c r="B43" s="27">
        <v>99</v>
      </c>
      <c r="C43" s="27">
        <v>0</v>
      </c>
      <c r="D43" s="24" t="s">
        <v>14</v>
      </c>
      <c r="E43" s="24" t="s">
        <v>91</v>
      </c>
      <c r="F43" s="24" t="s">
        <v>5</v>
      </c>
      <c r="G43" s="24" t="s">
        <v>7</v>
      </c>
      <c r="H43" s="24" t="s">
        <v>7</v>
      </c>
      <c r="I43" s="18">
        <f>I44++I45+I46+I47+I48+I49</f>
        <v>8175104</v>
      </c>
    </row>
    <row r="44" spans="1:9" s="38" customFormat="1" ht="60.75" customHeight="1" x14ac:dyDescent="0.3">
      <c r="A44" s="28" t="s">
        <v>16</v>
      </c>
      <c r="B44" s="27">
        <v>99</v>
      </c>
      <c r="C44" s="27">
        <v>0</v>
      </c>
      <c r="D44" s="24" t="s">
        <v>14</v>
      </c>
      <c r="E44" s="24" t="s">
        <v>91</v>
      </c>
      <c r="F44" s="24" t="s">
        <v>15</v>
      </c>
      <c r="G44" s="24" t="s">
        <v>1</v>
      </c>
      <c r="H44" s="24" t="s">
        <v>42</v>
      </c>
      <c r="I44" s="18">
        <f>'Приложение 2'!J176</f>
        <v>367164</v>
      </c>
    </row>
    <row r="45" spans="1:9" s="38" customFormat="1" ht="57.75" customHeight="1" x14ac:dyDescent="0.3">
      <c r="A45" s="28" t="s">
        <v>16</v>
      </c>
      <c r="B45" s="27">
        <v>99</v>
      </c>
      <c r="C45" s="27">
        <v>0</v>
      </c>
      <c r="D45" s="24" t="s">
        <v>14</v>
      </c>
      <c r="E45" s="24" t="s">
        <v>91</v>
      </c>
      <c r="F45" s="24" t="s">
        <v>15</v>
      </c>
      <c r="G45" s="24" t="s">
        <v>1</v>
      </c>
      <c r="H45" s="24" t="s">
        <v>14</v>
      </c>
      <c r="I45" s="18">
        <f>'Приложение 2'!J20</f>
        <v>6202940</v>
      </c>
    </row>
    <row r="46" spans="1:9" s="38" customFormat="1" ht="41.25" customHeight="1" x14ac:dyDescent="0.3">
      <c r="A46" s="22" t="s">
        <v>25</v>
      </c>
      <c r="B46" s="27">
        <v>99</v>
      </c>
      <c r="C46" s="27">
        <v>0</v>
      </c>
      <c r="D46" s="24" t="s">
        <v>14</v>
      </c>
      <c r="E46" s="24" t="s">
        <v>91</v>
      </c>
      <c r="F46" s="24" t="s">
        <v>0</v>
      </c>
      <c r="G46" s="24" t="s">
        <v>1</v>
      </c>
      <c r="H46" s="24" t="s">
        <v>42</v>
      </c>
      <c r="I46" s="18">
        <f>'Приложение 2'!J177</f>
        <v>116000</v>
      </c>
    </row>
    <row r="47" spans="1:9" ht="48.75" customHeight="1" x14ac:dyDescent="0.3">
      <c r="A47" s="22" t="s">
        <v>25</v>
      </c>
      <c r="B47" s="27">
        <v>99</v>
      </c>
      <c r="C47" s="27">
        <v>0</v>
      </c>
      <c r="D47" s="24" t="s">
        <v>14</v>
      </c>
      <c r="E47" s="24" t="s">
        <v>91</v>
      </c>
      <c r="F47" s="24" t="s">
        <v>0</v>
      </c>
      <c r="G47" s="24" t="s">
        <v>1</v>
      </c>
      <c r="H47" s="24" t="s">
        <v>14</v>
      </c>
      <c r="I47" s="18">
        <f>'Приложение 2'!J21</f>
        <v>1398000</v>
      </c>
    </row>
    <row r="48" spans="1:9" ht="18" x14ac:dyDescent="0.3">
      <c r="A48" s="28" t="s">
        <v>12</v>
      </c>
      <c r="B48" s="27">
        <v>99</v>
      </c>
      <c r="C48" s="27">
        <v>0</v>
      </c>
      <c r="D48" s="24" t="s">
        <v>14</v>
      </c>
      <c r="E48" s="24" t="s">
        <v>91</v>
      </c>
      <c r="F48" s="24" t="s">
        <v>9</v>
      </c>
      <c r="G48" s="24" t="s">
        <v>1</v>
      </c>
      <c r="H48" s="24" t="s">
        <v>42</v>
      </c>
      <c r="I48" s="18">
        <f>'Приложение 2'!J178</f>
        <v>1000</v>
      </c>
    </row>
    <row r="49" spans="1:9" ht="18" x14ac:dyDescent="0.3">
      <c r="A49" s="28" t="s">
        <v>12</v>
      </c>
      <c r="B49" s="27">
        <v>99</v>
      </c>
      <c r="C49" s="27">
        <v>0</v>
      </c>
      <c r="D49" s="24" t="s">
        <v>14</v>
      </c>
      <c r="E49" s="24" t="s">
        <v>91</v>
      </c>
      <c r="F49" s="24" t="s">
        <v>9</v>
      </c>
      <c r="G49" s="24" t="s">
        <v>1</v>
      </c>
      <c r="H49" s="24" t="s">
        <v>14</v>
      </c>
      <c r="I49" s="18">
        <f>'Приложение 2'!J22</f>
        <v>90000</v>
      </c>
    </row>
    <row r="50" spans="1:9" ht="18" x14ac:dyDescent="0.3">
      <c r="A50" s="28" t="s">
        <v>50</v>
      </c>
      <c r="B50" s="27">
        <v>99</v>
      </c>
      <c r="C50" s="27">
        <v>0</v>
      </c>
      <c r="D50" s="24" t="s">
        <v>14</v>
      </c>
      <c r="E50" s="24" t="s">
        <v>55</v>
      </c>
      <c r="F50" s="24" t="s">
        <v>5</v>
      </c>
      <c r="G50" s="24" t="s">
        <v>7</v>
      </c>
      <c r="H50" s="24" t="s">
        <v>7</v>
      </c>
      <c r="I50" s="18">
        <f>I51</f>
        <v>841700</v>
      </c>
    </row>
    <row r="51" spans="1:9" ht="63.75" customHeight="1" x14ac:dyDescent="0.3">
      <c r="A51" s="28" t="s">
        <v>16</v>
      </c>
      <c r="B51" s="27">
        <v>99</v>
      </c>
      <c r="C51" s="27">
        <v>0</v>
      </c>
      <c r="D51" s="24" t="s">
        <v>14</v>
      </c>
      <c r="E51" s="24" t="s">
        <v>55</v>
      </c>
      <c r="F51" s="24" t="s">
        <v>15</v>
      </c>
      <c r="G51" s="24" t="s">
        <v>1</v>
      </c>
      <c r="H51" s="24" t="s">
        <v>42</v>
      </c>
      <c r="I51" s="18">
        <f>'Приложение 2'!J180</f>
        <v>841700</v>
      </c>
    </row>
    <row r="52" spans="1:9" ht="18" x14ac:dyDescent="0.3">
      <c r="A52" s="28" t="s">
        <v>71</v>
      </c>
      <c r="B52" s="27">
        <v>99</v>
      </c>
      <c r="C52" s="27">
        <v>0</v>
      </c>
      <c r="D52" s="24" t="s">
        <v>14</v>
      </c>
      <c r="E52" s="24" t="s">
        <v>70</v>
      </c>
      <c r="F52" s="24" t="s">
        <v>5</v>
      </c>
      <c r="G52" s="24" t="s">
        <v>7</v>
      </c>
      <c r="H52" s="24" t="s">
        <v>7</v>
      </c>
      <c r="I52" s="18">
        <f>I53</f>
        <v>550000</v>
      </c>
    </row>
    <row r="53" spans="1:9" ht="18" x14ac:dyDescent="0.3">
      <c r="A53" s="28" t="s">
        <v>12</v>
      </c>
      <c r="B53" s="27">
        <v>99</v>
      </c>
      <c r="C53" s="27">
        <v>0</v>
      </c>
      <c r="D53" s="24" t="s">
        <v>14</v>
      </c>
      <c r="E53" s="24" t="s">
        <v>70</v>
      </c>
      <c r="F53" s="24" t="s">
        <v>9</v>
      </c>
      <c r="G53" s="24" t="s">
        <v>1</v>
      </c>
      <c r="H53" s="24" t="s">
        <v>4</v>
      </c>
      <c r="I53" s="18">
        <f>'Приложение 2'!J43</f>
        <v>550000</v>
      </c>
    </row>
    <row r="54" spans="1:9" ht="18" x14ac:dyDescent="0.3">
      <c r="A54" s="102" t="s">
        <v>90</v>
      </c>
      <c r="B54" s="27">
        <v>99</v>
      </c>
      <c r="C54" s="27">
        <v>0</v>
      </c>
      <c r="D54" s="24" t="s">
        <v>40</v>
      </c>
      <c r="E54" s="24" t="s">
        <v>6</v>
      </c>
      <c r="F54" s="24" t="s">
        <v>5</v>
      </c>
      <c r="G54" s="24" t="s">
        <v>7</v>
      </c>
      <c r="H54" s="24" t="s">
        <v>7</v>
      </c>
      <c r="I54" s="18">
        <f>I55+I58+I60+I62+I65+I67+I72+I74+I69</f>
        <v>4478190.53</v>
      </c>
    </row>
    <row r="55" spans="1:9" ht="36" x14ac:dyDescent="0.35">
      <c r="A55" s="34" t="s">
        <v>103</v>
      </c>
      <c r="B55" s="27">
        <v>99</v>
      </c>
      <c r="C55" s="27">
        <v>0</v>
      </c>
      <c r="D55" s="24" t="s">
        <v>40</v>
      </c>
      <c r="E55" s="24" t="s">
        <v>102</v>
      </c>
      <c r="F55" s="24" t="s">
        <v>5</v>
      </c>
      <c r="G55" s="24" t="s">
        <v>7</v>
      </c>
      <c r="H55" s="24" t="s">
        <v>7</v>
      </c>
      <c r="I55" s="18">
        <f>I56+I57</f>
        <v>593000</v>
      </c>
    </row>
    <row r="56" spans="1:9" ht="36" x14ac:dyDescent="0.3">
      <c r="A56" s="35" t="s">
        <v>25</v>
      </c>
      <c r="B56" s="27">
        <v>99</v>
      </c>
      <c r="C56" s="27">
        <v>0</v>
      </c>
      <c r="D56" s="24" t="s">
        <v>40</v>
      </c>
      <c r="E56" s="27">
        <v>21801</v>
      </c>
      <c r="F56" s="27">
        <v>200</v>
      </c>
      <c r="G56" s="24" t="s">
        <v>42</v>
      </c>
      <c r="H56" s="24" t="s">
        <v>24</v>
      </c>
      <c r="I56" s="18">
        <f>'Приложение 2'!J61</f>
        <v>587000</v>
      </c>
    </row>
    <row r="57" spans="1:9" ht="18" x14ac:dyDescent="0.3">
      <c r="A57" s="35" t="s">
        <v>12</v>
      </c>
      <c r="B57" s="27">
        <v>99</v>
      </c>
      <c r="C57" s="27">
        <v>0</v>
      </c>
      <c r="D57" s="24" t="s">
        <v>40</v>
      </c>
      <c r="E57" s="27">
        <v>21801</v>
      </c>
      <c r="F57" s="27">
        <v>800</v>
      </c>
      <c r="G57" s="24" t="s">
        <v>42</v>
      </c>
      <c r="H57" s="24" t="s">
        <v>24</v>
      </c>
      <c r="I57" s="18">
        <f>'Приложение 2'!J62</f>
        <v>6000</v>
      </c>
    </row>
    <row r="58" spans="1:9" ht="36" x14ac:dyDescent="0.3">
      <c r="A58" s="19" t="s">
        <v>107</v>
      </c>
      <c r="B58" s="27">
        <v>99</v>
      </c>
      <c r="C58" s="27">
        <v>0</v>
      </c>
      <c r="D58" s="24" t="s">
        <v>40</v>
      </c>
      <c r="E58" s="24" t="s">
        <v>108</v>
      </c>
      <c r="F58" s="24" t="s">
        <v>5</v>
      </c>
      <c r="G58" s="24" t="s">
        <v>7</v>
      </c>
      <c r="H58" s="24" t="s">
        <v>7</v>
      </c>
      <c r="I58" s="18">
        <f>I59</f>
        <v>479290</v>
      </c>
    </row>
    <row r="59" spans="1:9" ht="36" x14ac:dyDescent="0.3">
      <c r="A59" s="22" t="s">
        <v>25</v>
      </c>
      <c r="B59" s="27">
        <v>99</v>
      </c>
      <c r="C59" s="27">
        <v>0</v>
      </c>
      <c r="D59" s="24" t="s">
        <v>40</v>
      </c>
      <c r="E59" s="24" t="s">
        <v>108</v>
      </c>
      <c r="F59" s="24" t="s">
        <v>0</v>
      </c>
      <c r="G59" s="24" t="s">
        <v>14</v>
      </c>
      <c r="H59" s="24" t="s">
        <v>35</v>
      </c>
      <c r="I59" s="18">
        <f>'Приложение 2'!J71</f>
        <v>479290</v>
      </c>
    </row>
    <row r="60" spans="1:9" ht="18" x14ac:dyDescent="0.3">
      <c r="A60" s="23" t="s">
        <v>119</v>
      </c>
      <c r="B60" s="27">
        <v>99</v>
      </c>
      <c r="C60" s="27">
        <v>0</v>
      </c>
      <c r="D60" s="24" t="s">
        <v>40</v>
      </c>
      <c r="E60" s="24" t="s">
        <v>125</v>
      </c>
      <c r="F60" s="24" t="s">
        <v>5</v>
      </c>
      <c r="G60" s="24" t="s">
        <v>7</v>
      </c>
      <c r="H60" s="24" t="s">
        <v>7</v>
      </c>
      <c r="I60" s="18">
        <f>I61</f>
        <v>803000</v>
      </c>
    </row>
    <row r="61" spans="1:9" ht="36" x14ac:dyDescent="0.3">
      <c r="A61" s="23" t="s">
        <v>25</v>
      </c>
      <c r="B61" s="27">
        <v>99</v>
      </c>
      <c r="C61" s="27">
        <v>0</v>
      </c>
      <c r="D61" s="24" t="s">
        <v>40</v>
      </c>
      <c r="E61" s="24" t="s">
        <v>125</v>
      </c>
      <c r="F61" s="24" t="s">
        <v>0</v>
      </c>
      <c r="G61" s="24" t="s">
        <v>3</v>
      </c>
      <c r="H61" s="24" t="s">
        <v>20</v>
      </c>
      <c r="I61" s="18">
        <f>'Приложение 2'!J110</f>
        <v>803000</v>
      </c>
    </row>
    <row r="62" spans="1:9" ht="18" x14ac:dyDescent="0.3">
      <c r="A62" s="19" t="s">
        <v>135</v>
      </c>
      <c r="B62" s="27">
        <v>99</v>
      </c>
      <c r="C62" s="27">
        <v>0</v>
      </c>
      <c r="D62" s="24" t="s">
        <v>40</v>
      </c>
      <c r="E62" s="24" t="s">
        <v>134</v>
      </c>
      <c r="F62" s="24" t="s">
        <v>5</v>
      </c>
      <c r="G62" s="24" t="s">
        <v>7</v>
      </c>
      <c r="H62" s="24" t="s">
        <v>7</v>
      </c>
      <c r="I62" s="18">
        <f>I63+I64</f>
        <v>427000</v>
      </c>
    </row>
    <row r="63" spans="1:9" ht="18" x14ac:dyDescent="0.3">
      <c r="A63" s="23" t="s">
        <v>12</v>
      </c>
      <c r="B63" s="27">
        <v>99</v>
      </c>
      <c r="C63" s="27">
        <v>0</v>
      </c>
      <c r="D63" s="24" t="s">
        <v>40</v>
      </c>
      <c r="E63" s="24" t="s">
        <v>134</v>
      </c>
      <c r="F63" s="24" t="s">
        <v>9</v>
      </c>
      <c r="G63" s="24" t="s">
        <v>36</v>
      </c>
      <c r="H63" s="24" t="s">
        <v>42</v>
      </c>
      <c r="I63" s="18">
        <f>'Приложение 2'!J158</f>
        <v>77000</v>
      </c>
    </row>
    <row r="64" spans="1:9" ht="36" x14ac:dyDescent="0.3">
      <c r="A64" s="23" t="s">
        <v>25</v>
      </c>
      <c r="B64" s="27">
        <v>99</v>
      </c>
      <c r="C64" s="27">
        <v>0</v>
      </c>
      <c r="D64" s="24" t="s">
        <v>40</v>
      </c>
      <c r="E64" s="24" t="s">
        <v>134</v>
      </c>
      <c r="F64" s="24" t="s">
        <v>0</v>
      </c>
      <c r="G64" s="24" t="s">
        <v>36</v>
      </c>
      <c r="H64" s="24" t="s">
        <v>42</v>
      </c>
      <c r="I64" s="18">
        <f>'Приложение 2'!J157</f>
        <v>350000</v>
      </c>
    </row>
    <row r="65" spans="1:9" ht="72" x14ac:dyDescent="0.3">
      <c r="A65" s="19" t="s">
        <v>136</v>
      </c>
      <c r="B65" s="27">
        <v>99</v>
      </c>
      <c r="C65" s="27">
        <v>0</v>
      </c>
      <c r="D65" s="24" t="s">
        <v>40</v>
      </c>
      <c r="E65" s="24" t="s">
        <v>138</v>
      </c>
      <c r="F65" s="24" t="s">
        <v>5</v>
      </c>
      <c r="G65" s="24" t="s">
        <v>7</v>
      </c>
      <c r="H65" s="24" t="s">
        <v>7</v>
      </c>
      <c r="I65" s="18">
        <f>I66</f>
        <v>500000</v>
      </c>
    </row>
    <row r="66" spans="1:9" ht="36" x14ac:dyDescent="0.3">
      <c r="A66" s="19" t="s">
        <v>137</v>
      </c>
      <c r="B66" s="27">
        <v>99</v>
      </c>
      <c r="C66" s="27">
        <v>0</v>
      </c>
      <c r="D66" s="24" t="s">
        <v>40</v>
      </c>
      <c r="E66" s="24" t="s">
        <v>138</v>
      </c>
      <c r="F66" s="24" t="s">
        <v>39</v>
      </c>
      <c r="G66" s="24" t="s">
        <v>36</v>
      </c>
      <c r="H66" s="24" t="s">
        <v>42</v>
      </c>
      <c r="I66" s="18">
        <f>'Приложение 2'!J160</f>
        <v>500000</v>
      </c>
    </row>
    <row r="67" spans="1:9" ht="18" x14ac:dyDescent="0.3">
      <c r="A67" s="19" t="s">
        <v>98</v>
      </c>
      <c r="B67" s="27">
        <v>99</v>
      </c>
      <c r="C67" s="27">
        <v>0</v>
      </c>
      <c r="D67" s="24" t="s">
        <v>40</v>
      </c>
      <c r="E67" s="24" t="s">
        <v>97</v>
      </c>
      <c r="F67" s="24" t="s">
        <v>5</v>
      </c>
      <c r="G67" s="24" t="s">
        <v>7</v>
      </c>
      <c r="H67" s="24" t="s">
        <v>7</v>
      </c>
      <c r="I67" s="18">
        <f>I68</f>
        <v>485000</v>
      </c>
    </row>
    <row r="68" spans="1:9" ht="36" x14ac:dyDescent="0.3">
      <c r="A68" s="23" t="s">
        <v>25</v>
      </c>
      <c r="B68" s="27">
        <v>99</v>
      </c>
      <c r="C68" s="27">
        <v>0</v>
      </c>
      <c r="D68" s="24" t="s">
        <v>40</v>
      </c>
      <c r="E68" s="24" t="s">
        <v>97</v>
      </c>
      <c r="F68" s="24" t="s">
        <v>0</v>
      </c>
      <c r="G68" s="24" t="s">
        <v>3</v>
      </c>
      <c r="H68" s="24" t="s">
        <v>42</v>
      </c>
      <c r="I68" s="18">
        <f>'Приложение 2'!J129</f>
        <v>485000</v>
      </c>
    </row>
    <row r="69" spans="1:9" ht="18" x14ac:dyDescent="0.3">
      <c r="A69" s="104" t="s">
        <v>185</v>
      </c>
      <c r="B69" s="27">
        <v>99</v>
      </c>
      <c r="C69" s="27">
        <v>0</v>
      </c>
      <c r="D69" s="24" t="s">
        <v>40</v>
      </c>
      <c r="E69" s="24" t="s">
        <v>132</v>
      </c>
      <c r="F69" s="24" t="s">
        <v>5</v>
      </c>
      <c r="G69" s="24" t="s">
        <v>7</v>
      </c>
      <c r="H69" s="24" t="s">
        <v>7</v>
      </c>
      <c r="I69" s="18">
        <f>I70+I71</f>
        <v>870900.53</v>
      </c>
    </row>
    <row r="70" spans="1:9" ht="36" x14ac:dyDescent="0.3">
      <c r="A70" s="23" t="s">
        <v>25</v>
      </c>
      <c r="B70" s="27">
        <v>99</v>
      </c>
      <c r="C70" s="27">
        <v>0</v>
      </c>
      <c r="D70" s="24" t="s">
        <v>40</v>
      </c>
      <c r="E70" s="24" t="s">
        <v>132</v>
      </c>
      <c r="F70" s="24" t="s">
        <v>0</v>
      </c>
      <c r="G70" s="24" t="s">
        <v>35</v>
      </c>
      <c r="H70" s="24" t="s">
        <v>3</v>
      </c>
      <c r="I70" s="18">
        <f>'Приложение 2'!J137</f>
        <v>50000</v>
      </c>
    </row>
    <row r="71" spans="1:9" ht="36" x14ac:dyDescent="0.3">
      <c r="A71" s="23" t="s">
        <v>25</v>
      </c>
      <c r="B71" s="27">
        <v>99</v>
      </c>
      <c r="C71" s="27">
        <v>0</v>
      </c>
      <c r="D71" s="24" t="s">
        <v>40</v>
      </c>
      <c r="E71" s="24" t="s">
        <v>132</v>
      </c>
      <c r="F71" s="24" t="s">
        <v>0</v>
      </c>
      <c r="G71" s="24" t="s">
        <v>3</v>
      </c>
      <c r="H71" s="24" t="s">
        <v>42</v>
      </c>
      <c r="I71" s="18">
        <f>'Приложение 2'!J131</f>
        <v>820900.53</v>
      </c>
    </row>
    <row r="72" spans="1:9" ht="18" x14ac:dyDescent="0.3">
      <c r="A72" s="19" t="s">
        <v>117</v>
      </c>
      <c r="B72" s="27">
        <v>99</v>
      </c>
      <c r="C72" s="27">
        <v>0</v>
      </c>
      <c r="D72" s="24" t="s">
        <v>40</v>
      </c>
      <c r="E72" s="24" t="s">
        <v>123</v>
      </c>
      <c r="F72" s="24" t="s">
        <v>5</v>
      </c>
      <c r="G72" s="24" t="s">
        <v>7</v>
      </c>
      <c r="H72" s="24" t="s">
        <v>7</v>
      </c>
      <c r="I72" s="18">
        <f>I73</f>
        <v>250000</v>
      </c>
    </row>
    <row r="73" spans="1:9" ht="36" x14ac:dyDescent="0.3">
      <c r="A73" s="23" t="s">
        <v>25</v>
      </c>
      <c r="B73" s="27">
        <v>99</v>
      </c>
      <c r="C73" s="27">
        <v>0</v>
      </c>
      <c r="D73" s="24" t="s">
        <v>40</v>
      </c>
      <c r="E73" s="24" t="s">
        <v>123</v>
      </c>
      <c r="F73" s="24" t="s">
        <v>0</v>
      </c>
      <c r="G73" s="24" t="s">
        <v>3</v>
      </c>
      <c r="H73" s="24" t="s">
        <v>1</v>
      </c>
      <c r="I73" s="18">
        <f>'Приложение 2'!J103</f>
        <v>250000</v>
      </c>
    </row>
    <row r="74" spans="1:9" ht="18" x14ac:dyDescent="0.3">
      <c r="A74" s="23" t="s">
        <v>118</v>
      </c>
      <c r="B74" s="27">
        <v>99</v>
      </c>
      <c r="C74" s="27">
        <v>0</v>
      </c>
      <c r="D74" s="24" t="s">
        <v>40</v>
      </c>
      <c r="E74" s="24" t="s">
        <v>124</v>
      </c>
      <c r="F74" s="24" t="s">
        <v>5</v>
      </c>
      <c r="G74" s="24" t="s">
        <v>7</v>
      </c>
      <c r="H74" s="24" t="s">
        <v>7</v>
      </c>
      <c r="I74" s="18">
        <f>I75</f>
        <v>70000</v>
      </c>
    </row>
    <row r="75" spans="1:9" ht="36" x14ac:dyDescent="0.3">
      <c r="A75" s="23" t="s">
        <v>25</v>
      </c>
      <c r="B75" s="27">
        <v>99</v>
      </c>
      <c r="C75" s="27">
        <v>0</v>
      </c>
      <c r="D75" s="24" t="s">
        <v>40</v>
      </c>
      <c r="E75" s="24" t="s">
        <v>124</v>
      </c>
      <c r="F75" s="24" t="s">
        <v>0</v>
      </c>
      <c r="G75" s="24" t="s">
        <v>3</v>
      </c>
      <c r="H75" s="24" t="s">
        <v>1</v>
      </c>
      <c r="I75" s="18">
        <f>'Приложение 2'!J105</f>
        <v>70000</v>
      </c>
    </row>
    <row r="76" spans="1:9" ht="72" x14ac:dyDescent="0.3">
      <c r="A76" s="103" t="s">
        <v>104</v>
      </c>
      <c r="B76" s="27">
        <v>99</v>
      </c>
      <c r="C76" s="27">
        <v>0</v>
      </c>
      <c r="D76" s="24" t="s">
        <v>4</v>
      </c>
      <c r="E76" s="24" t="s">
        <v>6</v>
      </c>
      <c r="F76" s="24" t="s">
        <v>5</v>
      </c>
      <c r="G76" s="24" t="s">
        <v>7</v>
      </c>
      <c r="H76" s="24" t="s">
        <v>7</v>
      </c>
      <c r="I76" s="18">
        <f>I77+I79+I81+I83+I85+I87+I89+I91+I93</f>
        <v>4620906</v>
      </c>
    </row>
    <row r="77" spans="1:9" ht="54" x14ac:dyDescent="0.3">
      <c r="A77" s="23" t="s">
        <v>151</v>
      </c>
      <c r="B77" s="27">
        <v>99</v>
      </c>
      <c r="C77" s="27">
        <v>0</v>
      </c>
      <c r="D77" s="24" t="s">
        <v>4</v>
      </c>
      <c r="E77" s="24" t="s">
        <v>150</v>
      </c>
      <c r="F77" s="24" t="s">
        <v>5</v>
      </c>
      <c r="G77" s="24" t="s">
        <v>7</v>
      </c>
      <c r="H77" s="24" t="s">
        <v>7</v>
      </c>
      <c r="I77" s="18">
        <f>I78</f>
        <v>110000</v>
      </c>
    </row>
    <row r="78" spans="1:9" ht="21.75" customHeight="1" x14ac:dyDescent="0.3">
      <c r="A78" s="23" t="s">
        <v>60</v>
      </c>
      <c r="B78" s="98">
        <v>99</v>
      </c>
      <c r="C78" s="98">
        <v>0</v>
      </c>
      <c r="D78" s="53" t="s">
        <v>4</v>
      </c>
      <c r="E78" s="53" t="s">
        <v>150</v>
      </c>
      <c r="F78" s="53" t="s">
        <v>59</v>
      </c>
      <c r="G78" s="53" t="s">
        <v>1</v>
      </c>
      <c r="H78" s="53" t="s">
        <v>14</v>
      </c>
      <c r="I78" s="18">
        <f>'Приложение 2'!J25</f>
        <v>110000</v>
      </c>
    </row>
    <row r="79" spans="1:9" ht="54" x14ac:dyDescent="0.35">
      <c r="A79" s="30" t="s">
        <v>149</v>
      </c>
      <c r="B79" s="27">
        <v>99</v>
      </c>
      <c r="C79" s="27">
        <v>0</v>
      </c>
      <c r="D79" s="24" t="s">
        <v>4</v>
      </c>
      <c r="E79" s="24" t="s">
        <v>148</v>
      </c>
      <c r="F79" s="24" t="s">
        <v>5</v>
      </c>
      <c r="G79" s="24" t="s">
        <v>7</v>
      </c>
      <c r="H79" s="24" t="s">
        <v>7</v>
      </c>
      <c r="I79" s="18">
        <f>I80</f>
        <v>315000</v>
      </c>
    </row>
    <row r="80" spans="1:9" ht="18" x14ac:dyDescent="0.3">
      <c r="A80" s="31" t="s">
        <v>60</v>
      </c>
      <c r="B80" s="27">
        <v>99</v>
      </c>
      <c r="C80" s="27">
        <v>0</v>
      </c>
      <c r="D80" s="24" t="s">
        <v>4</v>
      </c>
      <c r="E80" s="24" t="s">
        <v>148</v>
      </c>
      <c r="F80" s="24" t="s">
        <v>59</v>
      </c>
      <c r="G80" s="24" t="s">
        <v>1</v>
      </c>
      <c r="H80" s="24" t="s">
        <v>35</v>
      </c>
      <c r="I80" s="18">
        <f>'Приложение 2'!J33</f>
        <v>315000</v>
      </c>
    </row>
    <row r="81" spans="1:9" ht="72" x14ac:dyDescent="0.3">
      <c r="A81" s="29" t="s">
        <v>154</v>
      </c>
      <c r="B81" s="27">
        <v>99</v>
      </c>
      <c r="C81" s="27">
        <v>0</v>
      </c>
      <c r="D81" s="24" t="s">
        <v>4</v>
      </c>
      <c r="E81" s="27">
        <v>52103</v>
      </c>
      <c r="F81" s="24" t="s">
        <v>5</v>
      </c>
      <c r="G81" s="24" t="s">
        <v>7</v>
      </c>
      <c r="H81" s="24" t="s">
        <v>7</v>
      </c>
      <c r="I81" s="18">
        <f>I82</f>
        <v>330000</v>
      </c>
    </row>
    <row r="82" spans="1:9" ht="18" x14ac:dyDescent="0.3">
      <c r="A82" s="35" t="s">
        <v>155</v>
      </c>
      <c r="B82" s="27">
        <v>99</v>
      </c>
      <c r="C82" s="27">
        <v>0</v>
      </c>
      <c r="D82" s="24" t="s">
        <v>4</v>
      </c>
      <c r="E82" s="24" t="s">
        <v>153</v>
      </c>
      <c r="F82" s="24" t="s">
        <v>59</v>
      </c>
      <c r="G82" s="24" t="s">
        <v>42</v>
      </c>
      <c r="H82" s="24" t="s">
        <v>24</v>
      </c>
      <c r="I82" s="18">
        <f>'Приложение 2'!J65</f>
        <v>330000</v>
      </c>
    </row>
    <row r="83" spans="1:9" ht="54" x14ac:dyDescent="0.3">
      <c r="A83" s="29" t="s">
        <v>156</v>
      </c>
      <c r="B83" s="27">
        <v>99</v>
      </c>
      <c r="C83" s="27">
        <v>0</v>
      </c>
      <c r="D83" s="24" t="s">
        <v>4</v>
      </c>
      <c r="E83" s="24" t="s">
        <v>157</v>
      </c>
      <c r="F83" s="24" t="s">
        <v>5</v>
      </c>
      <c r="G83" s="24" t="s">
        <v>7</v>
      </c>
      <c r="H83" s="24" t="s">
        <v>7</v>
      </c>
      <c r="I83" s="18">
        <f>I84</f>
        <v>20000</v>
      </c>
    </row>
    <row r="84" spans="1:9" ht="18" x14ac:dyDescent="0.3">
      <c r="A84" s="23" t="s">
        <v>60</v>
      </c>
      <c r="B84" s="27">
        <v>99</v>
      </c>
      <c r="C84" s="27">
        <v>0</v>
      </c>
      <c r="D84" s="24" t="s">
        <v>4</v>
      </c>
      <c r="E84" s="24" t="s">
        <v>157</v>
      </c>
      <c r="F84" s="24" t="s">
        <v>59</v>
      </c>
      <c r="G84" s="24" t="s">
        <v>14</v>
      </c>
      <c r="H84" s="24" t="s">
        <v>61</v>
      </c>
      <c r="I84" s="18">
        <f>'Приложение 2'!J95</f>
        <v>20000</v>
      </c>
    </row>
    <row r="85" spans="1:9" ht="72" x14ac:dyDescent="0.3">
      <c r="A85" s="37" t="s">
        <v>159</v>
      </c>
      <c r="B85" s="27">
        <v>99</v>
      </c>
      <c r="C85" s="27">
        <v>0</v>
      </c>
      <c r="D85" s="24" t="s">
        <v>4</v>
      </c>
      <c r="E85" s="24" t="s">
        <v>158</v>
      </c>
      <c r="F85" s="24" t="s">
        <v>5</v>
      </c>
      <c r="G85" s="24" t="s">
        <v>7</v>
      </c>
      <c r="H85" s="24" t="s">
        <v>7</v>
      </c>
      <c r="I85" s="18">
        <f>I86</f>
        <v>50000</v>
      </c>
    </row>
    <row r="86" spans="1:9" ht="18" x14ac:dyDescent="0.3">
      <c r="A86" s="33" t="s">
        <v>60</v>
      </c>
      <c r="B86" s="27">
        <v>99</v>
      </c>
      <c r="C86" s="27">
        <v>0</v>
      </c>
      <c r="D86" s="24" t="s">
        <v>4</v>
      </c>
      <c r="E86" s="24" t="s">
        <v>158</v>
      </c>
      <c r="F86" s="24" t="s">
        <v>59</v>
      </c>
      <c r="G86" s="24" t="s">
        <v>14</v>
      </c>
      <c r="H86" s="24" t="s">
        <v>61</v>
      </c>
      <c r="I86" s="18">
        <f>'Приложение 2'!J97</f>
        <v>50000</v>
      </c>
    </row>
    <row r="87" spans="1:9" ht="54" x14ac:dyDescent="0.3">
      <c r="A87" s="29" t="s">
        <v>141</v>
      </c>
      <c r="B87" s="27">
        <v>99</v>
      </c>
      <c r="C87" s="27">
        <v>0</v>
      </c>
      <c r="D87" s="24" t="s">
        <v>4</v>
      </c>
      <c r="E87" s="24" t="s">
        <v>140</v>
      </c>
      <c r="F87" s="24" t="s">
        <v>5</v>
      </c>
      <c r="G87" s="24" t="s">
        <v>7</v>
      </c>
      <c r="H87" s="24" t="s">
        <v>7</v>
      </c>
      <c r="I87" s="18">
        <f>I88</f>
        <v>50000</v>
      </c>
    </row>
    <row r="88" spans="1:9" ht="18" x14ac:dyDescent="0.3">
      <c r="A88" s="23" t="s">
        <v>60</v>
      </c>
      <c r="B88" s="27">
        <v>99</v>
      </c>
      <c r="C88" s="27">
        <v>0</v>
      </c>
      <c r="D88" s="24" t="s">
        <v>4</v>
      </c>
      <c r="E88" s="24" t="s">
        <v>140</v>
      </c>
      <c r="F88" s="24" t="s">
        <v>59</v>
      </c>
      <c r="G88" s="24" t="s">
        <v>40</v>
      </c>
      <c r="H88" s="24" t="s">
        <v>40</v>
      </c>
      <c r="I88" s="18">
        <f>'Приложение 2'!J143</f>
        <v>50000</v>
      </c>
    </row>
    <row r="89" spans="1:9" ht="54" x14ac:dyDescent="0.3">
      <c r="A89" s="29" t="s">
        <v>142</v>
      </c>
      <c r="B89" s="27">
        <v>99</v>
      </c>
      <c r="C89" s="27">
        <v>0</v>
      </c>
      <c r="D89" s="24" t="s">
        <v>4</v>
      </c>
      <c r="E89" s="24" t="s">
        <v>144</v>
      </c>
      <c r="F89" s="24" t="s">
        <v>5</v>
      </c>
      <c r="G89" s="24" t="s">
        <v>7</v>
      </c>
      <c r="H89" s="24" t="s">
        <v>7</v>
      </c>
      <c r="I89" s="18">
        <f>I90</f>
        <v>1170000</v>
      </c>
    </row>
    <row r="90" spans="1:9" ht="18" x14ac:dyDescent="0.3">
      <c r="A90" s="23" t="s">
        <v>60</v>
      </c>
      <c r="B90" s="27">
        <v>99</v>
      </c>
      <c r="C90" s="27">
        <v>0</v>
      </c>
      <c r="D90" s="24" t="s">
        <v>4</v>
      </c>
      <c r="E90" s="24" t="s">
        <v>144</v>
      </c>
      <c r="F90" s="24" t="s">
        <v>59</v>
      </c>
      <c r="G90" s="24" t="s">
        <v>30</v>
      </c>
      <c r="H90" s="24" t="s">
        <v>1</v>
      </c>
      <c r="I90" s="18">
        <f>'Приложение 2'!J149</f>
        <v>1170000</v>
      </c>
    </row>
    <row r="91" spans="1:9" ht="72" x14ac:dyDescent="0.3">
      <c r="A91" s="29" t="s">
        <v>143</v>
      </c>
      <c r="B91" s="27">
        <v>99</v>
      </c>
      <c r="C91" s="27">
        <v>0</v>
      </c>
      <c r="D91" s="27">
        <v>11</v>
      </c>
      <c r="E91" s="24" t="s">
        <v>145</v>
      </c>
      <c r="F91" s="24" t="s">
        <v>5</v>
      </c>
      <c r="G91" s="24" t="s">
        <v>7</v>
      </c>
      <c r="H91" s="24" t="s">
        <v>7</v>
      </c>
      <c r="I91" s="18">
        <f>I92</f>
        <v>1314906</v>
      </c>
    </row>
    <row r="92" spans="1:9" ht="18" x14ac:dyDescent="0.3">
      <c r="A92" s="23" t="s">
        <v>60</v>
      </c>
      <c r="B92" s="27">
        <v>99</v>
      </c>
      <c r="C92" s="27">
        <v>0</v>
      </c>
      <c r="D92" s="27">
        <v>11</v>
      </c>
      <c r="E92" s="24" t="s">
        <v>145</v>
      </c>
      <c r="F92" s="24" t="s">
        <v>59</v>
      </c>
      <c r="G92" s="24" t="s">
        <v>30</v>
      </c>
      <c r="H92" s="24" t="s">
        <v>1</v>
      </c>
      <c r="I92" s="18">
        <f>'Приложение 2'!J151</f>
        <v>1314906</v>
      </c>
    </row>
    <row r="93" spans="1:9" ht="90" x14ac:dyDescent="0.3">
      <c r="A93" s="29" t="s">
        <v>161</v>
      </c>
      <c r="B93" s="27">
        <v>99</v>
      </c>
      <c r="C93" s="27">
        <v>0</v>
      </c>
      <c r="D93" s="24" t="s">
        <v>4</v>
      </c>
      <c r="E93" s="24" t="s">
        <v>162</v>
      </c>
      <c r="F93" s="24" t="s">
        <v>5</v>
      </c>
      <c r="G93" s="24" t="s">
        <v>7</v>
      </c>
      <c r="H93" s="24" t="s">
        <v>7</v>
      </c>
      <c r="I93" s="18">
        <f>I94</f>
        <v>1261000</v>
      </c>
    </row>
    <row r="94" spans="1:9" ht="18" x14ac:dyDescent="0.3">
      <c r="A94" s="23" t="s">
        <v>60</v>
      </c>
      <c r="B94" s="27">
        <v>99</v>
      </c>
      <c r="C94" s="27">
        <v>0</v>
      </c>
      <c r="D94" s="24" t="s">
        <v>4</v>
      </c>
      <c r="E94" s="24" t="s">
        <v>162</v>
      </c>
      <c r="F94" s="24" t="s">
        <v>59</v>
      </c>
      <c r="G94" s="24" t="s">
        <v>4</v>
      </c>
      <c r="H94" s="24" t="s">
        <v>20</v>
      </c>
      <c r="I94" s="18">
        <f>'Приложение 2'!J169</f>
        <v>1261000</v>
      </c>
    </row>
    <row r="95" spans="1:9" ht="54" x14ac:dyDescent="0.3">
      <c r="A95" s="102" t="s">
        <v>31</v>
      </c>
      <c r="B95" s="27">
        <v>99</v>
      </c>
      <c r="C95" s="27">
        <v>0</v>
      </c>
      <c r="D95" s="24" t="s">
        <v>29</v>
      </c>
      <c r="E95" s="24" t="s">
        <v>6</v>
      </c>
      <c r="F95" s="24" t="s">
        <v>5</v>
      </c>
      <c r="G95" s="24" t="s">
        <v>7</v>
      </c>
      <c r="H95" s="24" t="s">
        <v>7</v>
      </c>
      <c r="I95" s="18">
        <f>I96+I98+I100</f>
        <v>7760000</v>
      </c>
    </row>
    <row r="96" spans="1:9" ht="54" x14ac:dyDescent="0.35">
      <c r="A96" s="36" t="s">
        <v>89</v>
      </c>
      <c r="B96" s="27">
        <v>99</v>
      </c>
      <c r="C96" s="27">
        <v>0</v>
      </c>
      <c r="D96" s="24" t="s">
        <v>29</v>
      </c>
      <c r="E96" s="24" t="s">
        <v>67</v>
      </c>
      <c r="F96" s="24" t="s">
        <v>5</v>
      </c>
      <c r="G96" s="24" t="s">
        <v>7</v>
      </c>
      <c r="H96" s="24" t="s">
        <v>7</v>
      </c>
      <c r="I96" s="18">
        <f>I97</f>
        <v>1960000</v>
      </c>
    </row>
    <row r="97" spans="1:9" ht="18" x14ac:dyDescent="0.35">
      <c r="A97" s="36" t="s">
        <v>12</v>
      </c>
      <c r="B97" s="27">
        <v>99</v>
      </c>
      <c r="C97" s="27">
        <v>0</v>
      </c>
      <c r="D97" s="24" t="s">
        <v>29</v>
      </c>
      <c r="E97" s="24" t="s">
        <v>67</v>
      </c>
      <c r="F97" s="24" t="s">
        <v>9</v>
      </c>
      <c r="G97" s="24" t="s">
        <v>14</v>
      </c>
      <c r="H97" s="24" t="s">
        <v>30</v>
      </c>
      <c r="I97" s="18">
        <f>'Приложение 2'!J76</f>
        <v>1960000</v>
      </c>
    </row>
    <row r="98" spans="1:9" ht="36" x14ac:dyDescent="0.3">
      <c r="A98" s="19" t="s">
        <v>121</v>
      </c>
      <c r="B98" s="27">
        <v>99</v>
      </c>
      <c r="C98" s="27">
        <v>0</v>
      </c>
      <c r="D98" s="24" t="s">
        <v>29</v>
      </c>
      <c r="E98" s="24" t="s">
        <v>28</v>
      </c>
      <c r="F98" s="24" t="s">
        <v>5</v>
      </c>
      <c r="G98" s="24" t="s">
        <v>7</v>
      </c>
      <c r="H98" s="24" t="s">
        <v>7</v>
      </c>
      <c r="I98" s="18">
        <f>I99</f>
        <v>1000000</v>
      </c>
    </row>
    <row r="99" spans="1:9" ht="18" x14ac:dyDescent="0.3">
      <c r="A99" s="19" t="s">
        <v>12</v>
      </c>
      <c r="B99" s="27">
        <v>99</v>
      </c>
      <c r="C99" s="27">
        <v>0</v>
      </c>
      <c r="D99" s="24" t="s">
        <v>29</v>
      </c>
      <c r="E99" s="24" t="s">
        <v>28</v>
      </c>
      <c r="F99" s="24" t="s">
        <v>9</v>
      </c>
      <c r="G99" s="24" t="s">
        <v>3</v>
      </c>
      <c r="H99" s="24" t="s">
        <v>20</v>
      </c>
      <c r="I99" s="18">
        <f>'Приложение 2'!J113</f>
        <v>1000000</v>
      </c>
    </row>
    <row r="100" spans="1:9" ht="54" x14ac:dyDescent="0.3">
      <c r="A100" s="19" t="s">
        <v>122</v>
      </c>
      <c r="B100" s="27">
        <v>99</v>
      </c>
      <c r="C100" s="27">
        <v>0</v>
      </c>
      <c r="D100" s="24" t="s">
        <v>29</v>
      </c>
      <c r="E100" s="24" t="s">
        <v>96</v>
      </c>
      <c r="F100" s="24" t="s">
        <v>5</v>
      </c>
      <c r="G100" s="24" t="s">
        <v>7</v>
      </c>
      <c r="H100" s="24" t="s">
        <v>7</v>
      </c>
      <c r="I100" s="18">
        <f>I101</f>
        <v>4800000</v>
      </c>
    </row>
    <row r="101" spans="1:9" ht="18" x14ac:dyDescent="0.3">
      <c r="A101" s="19" t="s">
        <v>12</v>
      </c>
      <c r="B101" s="27">
        <v>99</v>
      </c>
      <c r="C101" s="27">
        <v>0</v>
      </c>
      <c r="D101" s="24" t="s">
        <v>29</v>
      </c>
      <c r="E101" s="24" t="s">
        <v>96</v>
      </c>
      <c r="F101" s="24" t="s">
        <v>9</v>
      </c>
      <c r="G101" s="24" t="s">
        <v>3</v>
      </c>
      <c r="H101" s="24" t="s">
        <v>20</v>
      </c>
      <c r="I101" s="18">
        <f>'Приложение 2'!J115</f>
        <v>4800000</v>
      </c>
    </row>
    <row r="102" spans="1:9" ht="18" x14ac:dyDescent="0.3">
      <c r="A102" s="102" t="s">
        <v>13</v>
      </c>
      <c r="B102" s="27">
        <v>99</v>
      </c>
      <c r="C102" s="27">
        <v>0</v>
      </c>
      <c r="D102" s="24" t="s">
        <v>10</v>
      </c>
      <c r="E102" s="24" t="s">
        <v>6</v>
      </c>
      <c r="F102" s="24" t="s">
        <v>5</v>
      </c>
      <c r="G102" s="24" t="s">
        <v>7</v>
      </c>
      <c r="H102" s="24" t="s">
        <v>7</v>
      </c>
      <c r="I102" s="18">
        <f>I103</f>
        <v>57000</v>
      </c>
    </row>
    <row r="103" spans="1:9" ht="36" x14ac:dyDescent="0.3">
      <c r="A103" s="16" t="s">
        <v>92</v>
      </c>
      <c r="B103" s="27">
        <v>99</v>
      </c>
      <c r="C103" s="27">
        <v>0</v>
      </c>
      <c r="D103" s="24" t="s">
        <v>10</v>
      </c>
      <c r="E103" s="24" t="s">
        <v>91</v>
      </c>
      <c r="F103" s="24" t="s">
        <v>5</v>
      </c>
      <c r="G103" s="24" t="s">
        <v>7</v>
      </c>
      <c r="H103" s="24" t="s">
        <v>7</v>
      </c>
      <c r="I103" s="18">
        <f>I104</f>
        <v>57000</v>
      </c>
    </row>
    <row r="104" spans="1:9" ht="18" x14ac:dyDescent="0.3">
      <c r="A104" s="28" t="s">
        <v>12</v>
      </c>
      <c r="B104" s="27">
        <v>99</v>
      </c>
      <c r="C104" s="27">
        <v>0</v>
      </c>
      <c r="D104" s="24" t="s">
        <v>10</v>
      </c>
      <c r="E104" s="24" t="s">
        <v>91</v>
      </c>
      <c r="F104" s="24" t="s">
        <v>9</v>
      </c>
      <c r="G104" s="24" t="s">
        <v>1</v>
      </c>
      <c r="H104" s="24" t="s">
        <v>14</v>
      </c>
      <c r="I104" s="18">
        <f>'Приложение 2'!J28</f>
        <v>57000</v>
      </c>
    </row>
    <row r="105" spans="1:9" ht="36" x14ac:dyDescent="0.3">
      <c r="A105" s="102" t="s">
        <v>166</v>
      </c>
      <c r="B105" s="27">
        <v>99</v>
      </c>
      <c r="C105" s="27">
        <v>0</v>
      </c>
      <c r="D105" s="24" t="s">
        <v>41</v>
      </c>
      <c r="E105" s="24" t="s">
        <v>6</v>
      </c>
      <c r="F105" s="24" t="s">
        <v>5</v>
      </c>
      <c r="G105" s="24" t="s">
        <v>7</v>
      </c>
      <c r="H105" s="24" t="s">
        <v>7</v>
      </c>
      <c r="I105" s="18">
        <f>I106</f>
        <v>153600</v>
      </c>
    </row>
    <row r="106" spans="1:9" ht="36" x14ac:dyDescent="0.3">
      <c r="A106" s="19" t="s">
        <v>54</v>
      </c>
      <c r="B106" s="27">
        <v>99</v>
      </c>
      <c r="C106" s="27">
        <v>0</v>
      </c>
      <c r="D106" s="24" t="s">
        <v>41</v>
      </c>
      <c r="E106" s="24" t="s">
        <v>53</v>
      </c>
      <c r="F106" s="24" t="s">
        <v>5</v>
      </c>
      <c r="G106" s="24" t="s">
        <v>7</v>
      </c>
      <c r="H106" s="24" t="s">
        <v>7</v>
      </c>
      <c r="I106" s="18">
        <f>I107</f>
        <v>153600</v>
      </c>
    </row>
    <row r="107" spans="1:9" ht="18" x14ac:dyDescent="0.3">
      <c r="A107" s="19" t="s">
        <v>38</v>
      </c>
      <c r="B107" s="27">
        <v>99</v>
      </c>
      <c r="C107" s="27">
        <v>0</v>
      </c>
      <c r="D107" s="24" t="s">
        <v>41</v>
      </c>
      <c r="E107" s="24" t="s">
        <v>53</v>
      </c>
      <c r="F107" s="24" t="s">
        <v>37</v>
      </c>
      <c r="G107" s="24" t="s">
        <v>36</v>
      </c>
      <c r="H107" s="24" t="s">
        <v>42</v>
      </c>
      <c r="I107" s="18">
        <f>'Приложение 2'!J163</f>
        <v>153600</v>
      </c>
    </row>
    <row r="108" spans="1:9" ht="18" x14ac:dyDescent="0.3">
      <c r="A108" s="89"/>
      <c r="B108" s="90"/>
      <c r="C108" s="90"/>
      <c r="D108" s="91"/>
      <c r="E108" s="91"/>
      <c r="F108" s="91"/>
      <c r="G108" s="91"/>
      <c r="H108" s="91"/>
      <c r="I108" s="92"/>
    </row>
    <row r="111" spans="1:9" ht="18" x14ac:dyDescent="0.3">
      <c r="A111" s="93" t="s">
        <v>165</v>
      </c>
    </row>
  </sheetData>
  <autoFilter ref="A7:I107"/>
  <sortState ref="A5:H708">
    <sortCondition ref="B5:B708"/>
    <sortCondition ref="C5:C708"/>
    <sortCondition ref="D5:D708"/>
    <sortCondition ref="E5:E708"/>
    <sortCondition ref="F5:F708"/>
    <sortCondition ref="G5:G708"/>
    <sortCondition ref="H5:H708"/>
  </sortState>
  <mergeCells count="9">
    <mergeCell ref="F6:F7"/>
    <mergeCell ref="G6:G7"/>
    <mergeCell ref="A1:I1"/>
    <mergeCell ref="H6:H7"/>
    <mergeCell ref="I5:I7"/>
    <mergeCell ref="A5:A7"/>
    <mergeCell ref="A3:I3"/>
    <mergeCell ref="B6:E6"/>
    <mergeCell ref="B5:H5"/>
  </mergeCells>
  <pageMargins left="0.98425196850393704" right="0.31496062992125984" top="0.39370078740157483" bottom="0.27559055118110237" header="0" footer="0"/>
  <pageSetup paperSize="9" scale="49" fitToHeight="1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1"/>
  <sheetViews>
    <sheetView view="pageBreakPreview" zoomScale="73" zoomScaleNormal="85" zoomScaleSheetLayoutView="73" workbookViewId="0">
      <selection sqref="A1:J1"/>
    </sheetView>
  </sheetViews>
  <sheetFormatPr defaultColWidth="9.109375" defaultRowHeight="17.399999999999999" x14ac:dyDescent="0.3"/>
  <cols>
    <col min="1" max="1" width="91.6640625" style="10" customWidth="1"/>
    <col min="2" max="2" width="8.109375" style="9" customWidth="1"/>
    <col min="3" max="3" width="8.33203125" style="9" customWidth="1"/>
    <col min="4" max="4" width="7.6640625" style="9" customWidth="1"/>
    <col min="5" max="5" width="8.33203125" style="9" customWidth="1"/>
    <col min="6" max="6" width="8" style="9" customWidth="1"/>
    <col min="7" max="7" width="7.6640625" style="9" customWidth="1"/>
    <col min="8" max="8" width="10.5546875" style="9" customWidth="1"/>
    <col min="9" max="9" width="9.88671875" style="9" customWidth="1"/>
    <col min="10" max="10" width="23.88671875" style="9" customWidth="1"/>
    <col min="11" max="11" width="16.44140625" style="5" customWidth="1"/>
    <col min="12" max="16384" width="9.109375" style="5"/>
  </cols>
  <sheetData>
    <row r="1" spans="1:11" ht="170.25" customHeight="1" x14ac:dyDescent="0.3">
      <c r="A1" s="131" t="s">
        <v>212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1" ht="15" customHeight="1" x14ac:dyDescent="0.3">
      <c r="A2" s="8"/>
    </row>
    <row r="3" spans="1:11" ht="66" customHeight="1" x14ac:dyDescent="0.3">
      <c r="A3" s="128" t="s">
        <v>163</v>
      </c>
      <c r="B3" s="128"/>
      <c r="C3" s="128"/>
      <c r="D3" s="128"/>
      <c r="E3" s="128"/>
      <c r="F3" s="128"/>
      <c r="G3" s="128"/>
      <c r="H3" s="128"/>
      <c r="I3" s="128"/>
      <c r="J3" s="128"/>
      <c r="K3" s="120">
        <f>J8-K8</f>
        <v>38310520</v>
      </c>
    </row>
    <row r="4" spans="1:11" ht="19.5" customHeight="1" x14ac:dyDescent="0.3">
      <c r="J4" s="39" t="s">
        <v>99</v>
      </c>
    </row>
    <row r="5" spans="1:11" ht="28.5" customHeight="1" x14ac:dyDescent="0.3">
      <c r="A5" s="127" t="s">
        <v>87</v>
      </c>
      <c r="B5" s="132" t="s">
        <v>94</v>
      </c>
      <c r="C5" s="133"/>
      <c r="D5" s="133"/>
      <c r="E5" s="133"/>
      <c r="F5" s="133"/>
      <c r="G5" s="133"/>
      <c r="H5" s="133"/>
      <c r="I5" s="133"/>
      <c r="J5" s="134" t="s">
        <v>95</v>
      </c>
    </row>
    <row r="6" spans="1:11" ht="28.5" customHeight="1" x14ac:dyDescent="0.3">
      <c r="A6" s="127"/>
      <c r="B6" s="135" t="s">
        <v>86</v>
      </c>
      <c r="C6" s="130" t="s">
        <v>85</v>
      </c>
      <c r="D6" s="130" t="s">
        <v>84</v>
      </c>
      <c r="E6" s="129" t="s">
        <v>83</v>
      </c>
      <c r="F6" s="129"/>
      <c r="G6" s="129"/>
      <c r="H6" s="129"/>
      <c r="I6" s="130" t="s">
        <v>82</v>
      </c>
      <c r="J6" s="127"/>
      <c r="K6" s="5" t="s">
        <v>181</v>
      </c>
    </row>
    <row r="7" spans="1:11" ht="147" customHeight="1" x14ac:dyDescent="0.3">
      <c r="A7" s="127"/>
      <c r="B7" s="135"/>
      <c r="C7" s="130"/>
      <c r="D7" s="130"/>
      <c r="E7" s="12" t="s">
        <v>81</v>
      </c>
      <c r="F7" s="12" t="s">
        <v>80</v>
      </c>
      <c r="G7" s="12" t="s">
        <v>79</v>
      </c>
      <c r="H7" s="12" t="s">
        <v>78</v>
      </c>
      <c r="I7" s="130"/>
      <c r="J7" s="127"/>
      <c r="K7" s="108">
        <v>42788</v>
      </c>
    </row>
    <row r="8" spans="1:11" x14ac:dyDescent="0.3">
      <c r="A8" s="13" t="s">
        <v>77</v>
      </c>
      <c r="B8" s="47"/>
      <c r="C8" s="48"/>
      <c r="D8" s="48"/>
      <c r="E8" s="48"/>
      <c r="F8" s="48"/>
      <c r="G8" s="48"/>
      <c r="H8" s="48"/>
      <c r="I8" s="48"/>
      <c r="J8" s="49">
        <f>J9+J170</f>
        <v>41930520</v>
      </c>
      <c r="K8" s="111">
        <f>SUM(K9:K180)</f>
        <v>3620000</v>
      </c>
    </row>
    <row r="9" spans="1:11" x14ac:dyDescent="0.3">
      <c r="A9" s="40" t="s">
        <v>146</v>
      </c>
      <c r="B9" s="47">
        <v>802</v>
      </c>
      <c r="C9" s="48"/>
      <c r="D9" s="48"/>
      <c r="E9" s="48"/>
      <c r="F9" s="48"/>
      <c r="G9" s="48"/>
      <c r="H9" s="48"/>
      <c r="I9" s="48"/>
      <c r="J9" s="49">
        <f>J10+J56+J66+J98+J152+J49+J138+J144+J164+J132</f>
        <v>40604656</v>
      </c>
      <c r="K9" s="109"/>
    </row>
    <row r="10" spans="1:11" s="38" customFormat="1" x14ac:dyDescent="0.3">
      <c r="A10" s="41" t="s">
        <v>49</v>
      </c>
      <c r="B10" s="47">
        <v>802</v>
      </c>
      <c r="C10" s="50" t="s">
        <v>1</v>
      </c>
      <c r="D10" s="50" t="s">
        <v>7</v>
      </c>
      <c r="E10" s="50" t="s">
        <v>7</v>
      </c>
      <c r="F10" s="50" t="s">
        <v>2</v>
      </c>
      <c r="G10" s="50" t="s">
        <v>7</v>
      </c>
      <c r="H10" s="50" t="s">
        <v>6</v>
      </c>
      <c r="I10" s="50" t="s">
        <v>5</v>
      </c>
      <c r="J10" s="51">
        <f>J11+J16+J39+J44+J29+J34</f>
        <v>10510940</v>
      </c>
      <c r="K10" s="110"/>
    </row>
    <row r="11" spans="1:11" ht="36" x14ac:dyDescent="0.3">
      <c r="A11" s="16" t="s">
        <v>76</v>
      </c>
      <c r="B11" s="52">
        <v>802</v>
      </c>
      <c r="C11" s="53" t="s">
        <v>1</v>
      </c>
      <c r="D11" s="53" t="s">
        <v>20</v>
      </c>
      <c r="E11" s="53" t="s">
        <v>7</v>
      </c>
      <c r="F11" s="53" t="s">
        <v>2</v>
      </c>
      <c r="G11" s="53" t="s">
        <v>7</v>
      </c>
      <c r="H11" s="53" t="s">
        <v>6</v>
      </c>
      <c r="I11" s="53" t="s">
        <v>5</v>
      </c>
      <c r="J11" s="54">
        <f>J12</f>
        <v>1023000</v>
      </c>
      <c r="K11" s="109"/>
    </row>
    <row r="12" spans="1:11" ht="18" x14ac:dyDescent="0.3">
      <c r="A12" s="16" t="s">
        <v>18</v>
      </c>
      <c r="B12" s="52">
        <v>802</v>
      </c>
      <c r="C12" s="53" t="s">
        <v>1</v>
      </c>
      <c r="D12" s="53" t="s">
        <v>20</v>
      </c>
      <c r="E12" s="53" t="s">
        <v>11</v>
      </c>
      <c r="F12" s="53" t="s">
        <v>2</v>
      </c>
      <c r="G12" s="53" t="s">
        <v>7</v>
      </c>
      <c r="H12" s="53" t="s">
        <v>6</v>
      </c>
      <c r="I12" s="53" t="s">
        <v>5</v>
      </c>
      <c r="J12" s="54">
        <f>J13</f>
        <v>1023000</v>
      </c>
      <c r="K12" s="109"/>
    </row>
    <row r="13" spans="1:11" ht="18" x14ac:dyDescent="0.3">
      <c r="A13" s="16" t="s">
        <v>17</v>
      </c>
      <c r="B13" s="52">
        <v>802</v>
      </c>
      <c r="C13" s="53" t="s">
        <v>1</v>
      </c>
      <c r="D13" s="53" t="s">
        <v>20</v>
      </c>
      <c r="E13" s="53" t="s">
        <v>11</v>
      </c>
      <c r="F13" s="53" t="s">
        <v>2</v>
      </c>
      <c r="G13" s="53" t="s">
        <v>14</v>
      </c>
      <c r="H13" s="53" t="s">
        <v>6</v>
      </c>
      <c r="I13" s="53" t="s">
        <v>5</v>
      </c>
      <c r="J13" s="54">
        <f>J14</f>
        <v>1023000</v>
      </c>
      <c r="K13" s="109"/>
    </row>
    <row r="14" spans="1:11" ht="18" x14ac:dyDescent="0.3">
      <c r="A14" s="28" t="s">
        <v>75</v>
      </c>
      <c r="B14" s="52">
        <v>802</v>
      </c>
      <c r="C14" s="53" t="s">
        <v>1</v>
      </c>
      <c r="D14" s="53" t="s">
        <v>20</v>
      </c>
      <c r="E14" s="53" t="s">
        <v>11</v>
      </c>
      <c r="F14" s="53" t="s">
        <v>2</v>
      </c>
      <c r="G14" s="53" t="s">
        <v>14</v>
      </c>
      <c r="H14" s="53" t="s">
        <v>74</v>
      </c>
      <c r="I14" s="53" t="s">
        <v>5</v>
      </c>
      <c r="J14" s="54">
        <f>J15</f>
        <v>1023000</v>
      </c>
      <c r="K14" s="109"/>
    </row>
    <row r="15" spans="1:11" ht="60.75" customHeight="1" x14ac:dyDescent="0.3">
      <c r="A15" s="28" t="s">
        <v>16</v>
      </c>
      <c r="B15" s="52">
        <v>802</v>
      </c>
      <c r="C15" s="53" t="s">
        <v>1</v>
      </c>
      <c r="D15" s="53" t="s">
        <v>20</v>
      </c>
      <c r="E15" s="53" t="s">
        <v>11</v>
      </c>
      <c r="F15" s="53" t="s">
        <v>2</v>
      </c>
      <c r="G15" s="53" t="s">
        <v>14</v>
      </c>
      <c r="H15" s="53" t="s">
        <v>74</v>
      </c>
      <c r="I15" s="53" t="s">
        <v>15</v>
      </c>
      <c r="J15" s="107">
        <v>1023000</v>
      </c>
      <c r="K15" s="109"/>
    </row>
    <row r="16" spans="1:11" ht="72.75" customHeight="1" x14ac:dyDescent="0.3">
      <c r="A16" s="16" t="s">
        <v>73</v>
      </c>
      <c r="B16" s="52">
        <v>802</v>
      </c>
      <c r="C16" s="53" t="s">
        <v>1</v>
      </c>
      <c r="D16" s="53" t="s">
        <v>14</v>
      </c>
      <c r="E16" s="53" t="s">
        <v>7</v>
      </c>
      <c r="F16" s="53" t="s">
        <v>2</v>
      </c>
      <c r="G16" s="53" t="s">
        <v>7</v>
      </c>
      <c r="H16" s="53" t="s">
        <v>6</v>
      </c>
      <c r="I16" s="53" t="s">
        <v>5</v>
      </c>
      <c r="J16" s="107">
        <f>J17</f>
        <v>7857940</v>
      </c>
      <c r="K16" s="109"/>
    </row>
    <row r="17" spans="1:11" ht="18" x14ac:dyDescent="0.3">
      <c r="A17" s="16" t="s">
        <v>18</v>
      </c>
      <c r="B17" s="52">
        <v>802</v>
      </c>
      <c r="C17" s="53" t="s">
        <v>1</v>
      </c>
      <c r="D17" s="53" t="s">
        <v>14</v>
      </c>
      <c r="E17" s="53" t="s">
        <v>11</v>
      </c>
      <c r="F17" s="53" t="s">
        <v>2</v>
      </c>
      <c r="G17" s="53" t="s">
        <v>7</v>
      </c>
      <c r="H17" s="53" t="s">
        <v>6</v>
      </c>
      <c r="I17" s="53" t="s">
        <v>5</v>
      </c>
      <c r="J17" s="107">
        <f>J18+J23</f>
        <v>7857940</v>
      </c>
      <c r="K17" s="109"/>
    </row>
    <row r="18" spans="1:11" ht="18" x14ac:dyDescent="0.3">
      <c r="A18" s="16" t="s">
        <v>17</v>
      </c>
      <c r="B18" s="52">
        <v>802</v>
      </c>
      <c r="C18" s="53" t="s">
        <v>1</v>
      </c>
      <c r="D18" s="53" t="s">
        <v>14</v>
      </c>
      <c r="E18" s="53" t="s">
        <v>11</v>
      </c>
      <c r="F18" s="53" t="s">
        <v>2</v>
      </c>
      <c r="G18" s="53" t="s">
        <v>14</v>
      </c>
      <c r="H18" s="53" t="s">
        <v>6</v>
      </c>
      <c r="I18" s="53" t="s">
        <v>5</v>
      </c>
      <c r="J18" s="107">
        <f>J19</f>
        <v>7747940</v>
      </c>
      <c r="K18" s="109"/>
    </row>
    <row r="19" spans="1:11" ht="36" x14ac:dyDescent="0.3">
      <c r="A19" s="16" t="s">
        <v>92</v>
      </c>
      <c r="B19" s="52">
        <v>802</v>
      </c>
      <c r="C19" s="53" t="s">
        <v>1</v>
      </c>
      <c r="D19" s="53" t="s">
        <v>14</v>
      </c>
      <c r="E19" s="53" t="s">
        <v>11</v>
      </c>
      <c r="F19" s="53" t="s">
        <v>2</v>
      </c>
      <c r="G19" s="53" t="s">
        <v>14</v>
      </c>
      <c r="H19" s="53" t="s">
        <v>91</v>
      </c>
      <c r="I19" s="53" t="s">
        <v>5</v>
      </c>
      <c r="J19" s="107">
        <f>J20+J21+J22+J26</f>
        <v>7747940</v>
      </c>
      <c r="K19" s="109"/>
    </row>
    <row r="20" spans="1:11" ht="59.25" customHeight="1" x14ac:dyDescent="0.3">
      <c r="A20" s="28" t="s">
        <v>16</v>
      </c>
      <c r="B20" s="52">
        <v>802</v>
      </c>
      <c r="C20" s="53" t="s">
        <v>1</v>
      </c>
      <c r="D20" s="53" t="s">
        <v>14</v>
      </c>
      <c r="E20" s="53" t="s">
        <v>11</v>
      </c>
      <c r="F20" s="53" t="s">
        <v>2</v>
      </c>
      <c r="G20" s="53" t="s">
        <v>14</v>
      </c>
      <c r="H20" s="53" t="s">
        <v>91</v>
      </c>
      <c r="I20" s="53" t="s">
        <v>15</v>
      </c>
      <c r="J20" s="107">
        <v>6202940</v>
      </c>
      <c r="K20" s="109"/>
    </row>
    <row r="21" spans="1:11" ht="36" x14ac:dyDescent="0.3">
      <c r="A21" s="22" t="s">
        <v>25</v>
      </c>
      <c r="B21" s="52">
        <v>802</v>
      </c>
      <c r="C21" s="53" t="s">
        <v>1</v>
      </c>
      <c r="D21" s="53" t="s">
        <v>14</v>
      </c>
      <c r="E21" s="53" t="s">
        <v>11</v>
      </c>
      <c r="F21" s="53" t="s">
        <v>2</v>
      </c>
      <c r="G21" s="53" t="s">
        <v>14</v>
      </c>
      <c r="H21" s="53" t="s">
        <v>91</v>
      </c>
      <c r="I21" s="53" t="s">
        <v>0</v>
      </c>
      <c r="J21" s="107">
        <v>1398000</v>
      </c>
      <c r="K21" s="109"/>
    </row>
    <row r="22" spans="1:11" ht="18" x14ac:dyDescent="0.3">
      <c r="A22" s="28" t="s">
        <v>12</v>
      </c>
      <c r="B22" s="52">
        <v>802</v>
      </c>
      <c r="C22" s="53" t="s">
        <v>1</v>
      </c>
      <c r="D22" s="53" t="s">
        <v>14</v>
      </c>
      <c r="E22" s="53" t="s">
        <v>11</v>
      </c>
      <c r="F22" s="53" t="s">
        <v>2</v>
      </c>
      <c r="G22" s="53" t="s">
        <v>14</v>
      </c>
      <c r="H22" s="53" t="s">
        <v>91</v>
      </c>
      <c r="I22" s="53" t="s">
        <v>9</v>
      </c>
      <c r="J22" s="107">
        <v>90000</v>
      </c>
      <c r="K22" s="109"/>
    </row>
    <row r="23" spans="1:11" ht="81.75" customHeight="1" x14ac:dyDescent="0.3">
      <c r="A23" s="29" t="s">
        <v>104</v>
      </c>
      <c r="B23" s="52">
        <v>802</v>
      </c>
      <c r="C23" s="53" t="s">
        <v>1</v>
      </c>
      <c r="D23" s="53" t="s">
        <v>14</v>
      </c>
      <c r="E23" s="53" t="s">
        <v>11</v>
      </c>
      <c r="F23" s="53" t="s">
        <v>2</v>
      </c>
      <c r="G23" s="53" t="s">
        <v>4</v>
      </c>
      <c r="H23" s="53" t="s">
        <v>6</v>
      </c>
      <c r="I23" s="53" t="s">
        <v>5</v>
      </c>
      <c r="J23" s="107">
        <f>J24</f>
        <v>110000</v>
      </c>
      <c r="K23" s="109"/>
    </row>
    <row r="24" spans="1:11" ht="51.75" customHeight="1" x14ac:dyDescent="0.3">
      <c r="A24" s="23" t="s">
        <v>151</v>
      </c>
      <c r="B24" s="52">
        <v>802</v>
      </c>
      <c r="C24" s="53" t="s">
        <v>1</v>
      </c>
      <c r="D24" s="53" t="s">
        <v>14</v>
      </c>
      <c r="E24" s="53" t="s">
        <v>11</v>
      </c>
      <c r="F24" s="53" t="s">
        <v>2</v>
      </c>
      <c r="G24" s="53" t="s">
        <v>4</v>
      </c>
      <c r="H24" s="53" t="s">
        <v>150</v>
      </c>
      <c r="I24" s="53" t="s">
        <v>5</v>
      </c>
      <c r="J24" s="107">
        <f>J25</f>
        <v>110000</v>
      </c>
      <c r="K24" s="109"/>
    </row>
    <row r="25" spans="1:11" ht="18" x14ac:dyDescent="0.3">
      <c r="A25" s="23" t="s">
        <v>60</v>
      </c>
      <c r="B25" s="52">
        <v>802</v>
      </c>
      <c r="C25" s="53" t="s">
        <v>1</v>
      </c>
      <c r="D25" s="53" t="s">
        <v>14</v>
      </c>
      <c r="E25" s="53" t="s">
        <v>11</v>
      </c>
      <c r="F25" s="53" t="s">
        <v>2</v>
      </c>
      <c r="G25" s="53" t="s">
        <v>4</v>
      </c>
      <c r="H25" s="53" t="s">
        <v>150</v>
      </c>
      <c r="I25" s="53" t="s">
        <v>59</v>
      </c>
      <c r="J25" s="107">
        <v>110000</v>
      </c>
      <c r="K25" s="109"/>
    </row>
    <row r="26" spans="1:11" ht="18" x14ac:dyDescent="0.3">
      <c r="A26" s="28" t="s">
        <v>13</v>
      </c>
      <c r="B26" s="52">
        <v>802</v>
      </c>
      <c r="C26" s="53" t="s">
        <v>1</v>
      </c>
      <c r="D26" s="53" t="s">
        <v>14</v>
      </c>
      <c r="E26" s="53" t="s">
        <v>11</v>
      </c>
      <c r="F26" s="53" t="s">
        <v>2</v>
      </c>
      <c r="G26" s="53" t="s">
        <v>10</v>
      </c>
      <c r="H26" s="53" t="s">
        <v>6</v>
      </c>
      <c r="I26" s="53" t="s">
        <v>5</v>
      </c>
      <c r="J26" s="107">
        <f>J27</f>
        <v>57000</v>
      </c>
      <c r="K26" s="109"/>
    </row>
    <row r="27" spans="1:11" ht="36" x14ac:dyDescent="0.3">
      <c r="A27" s="16" t="s">
        <v>92</v>
      </c>
      <c r="B27" s="52">
        <v>802</v>
      </c>
      <c r="C27" s="53" t="s">
        <v>1</v>
      </c>
      <c r="D27" s="53" t="s">
        <v>14</v>
      </c>
      <c r="E27" s="53" t="s">
        <v>11</v>
      </c>
      <c r="F27" s="53" t="s">
        <v>2</v>
      </c>
      <c r="G27" s="53" t="s">
        <v>10</v>
      </c>
      <c r="H27" s="53" t="s">
        <v>91</v>
      </c>
      <c r="I27" s="53" t="s">
        <v>5</v>
      </c>
      <c r="J27" s="107">
        <f>J28</f>
        <v>57000</v>
      </c>
      <c r="K27" s="109"/>
    </row>
    <row r="28" spans="1:11" ht="18" x14ac:dyDescent="0.3">
      <c r="A28" s="28" t="s">
        <v>12</v>
      </c>
      <c r="B28" s="52">
        <v>802</v>
      </c>
      <c r="C28" s="53" t="s">
        <v>1</v>
      </c>
      <c r="D28" s="53" t="s">
        <v>14</v>
      </c>
      <c r="E28" s="53" t="s">
        <v>11</v>
      </c>
      <c r="F28" s="53" t="s">
        <v>2</v>
      </c>
      <c r="G28" s="53" t="s">
        <v>10</v>
      </c>
      <c r="H28" s="53" t="s">
        <v>91</v>
      </c>
      <c r="I28" s="53" t="s">
        <v>9</v>
      </c>
      <c r="J28" s="107">
        <v>57000</v>
      </c>
      <c r="K28" s="109"/>
    </row>
    <row r="29" spans="1:11" ht="45" customHeight="1" x14ac:dyDescent="0.3">
      <c r="A29" s="42" t="s">
        <v>147</v>
      </c>
      <c r="B29" s="52">
        <v>802</v>
      </c>
      <c r="C29" s="53" t="s">
        <v>1</v>
      </c>
      <c r="D29" s="53" t="s">
        <v>35</v>
      </c>
      <c r="E29" s="53" t="s">
        <v>7</v>
      </c>
      <c r="F29" s="53" t="s">
        <v>2</v>
      </c>
      <c r="G29" s="53" t="s">
        <v>7</v>
      </c>
      <c r="H29" s="53" t="s">
        <v>6</v>
      </c>
      <c r="I29" s="53" t="s">
        <v>5</v>
      </c>
      <c r="J29" s="107">
        <f>J30</f>
        <v>315000</v>
      </c>
      <c r="K29" s="109"/>
    </row>
    <row r="30" spans="1:11" ht="18" x14ac:dyDescent="0.3">
      <c r="A30" s="55" t="s">
        <v>18</v>
      </c>
      <c r="B30" s="52">
        <v>802</v>
      </c>
      <c r="C30" s="53" t="s">
        <v>1</v>
      </c>
      <c r="D30" s="53" t="s">
        <v>35</v>
      </c>
      <c r="E30" s="53" t="s">
        <v>11</v>
      </c>
      <c r="F30" s="53" t="s">
        <v>2</v>
      </c>
      <c r="G30" s="53" t="s">
        <v>7</v>
      </c>
      <c r="H30" s="53" t="s">
        <v>6</v>
      </c>
      <c r="I30" s="53" t="s">
        <v>5</v>
      </c>
      <c r="J30" s="107">
        <f>J31</f>
        <v>315000</v>
      </c>
      <c r="K30" s="109"/>
    </row>
    <row r="31" spans="1:11" ht="83.25" customHeight="1" x14ac:dyDescent="0.3">
      <c r="A31" s="29" t="s">
        <v>104</v>
      </c>
      <c r="B31" s="52">
        <v>802</v>
      </c>
      <c r="C31" s="53" t="s">
        <v>1</v>
      </c>
      <c r="D31" s="53" t="s">
        <v>35</v>
      </c>
      <c r="E31" s="53" t="s">
        <v>11</v>
      </c>
      <c r="F31" s="53" t="s">
        <v>2</v>
      </c>
      <c r="G31" s="53" t="s">
        <v>4</v>
      </c>
      <c r="H31" s="53" t="s">
        <v>6</v>
      </c>
      <c r="I31" s="53" t="s">
        <v>5</v>
      </c>
      <c r="J31" s="107">
        <f>J32</f>
        <v>315000</v>
      </c>
      <c r="K31" s="109"/>
    </row>
    <row r="32" spans="1:11" ht="57.75" customHeight="1" x14ac:dyDescent="0.3">
      <c r="A32" s="56" t="s">
        <v>149</v>
      </c>
      <c r="B32" s="52">
        <v>802</v>
      </c>
      <c r="C32" s="53" t="s">
        <v>1</v>
      </c>
      <c r="D32" s="53" t="s">
        <v>35</v>
      </c>
      <c r="E32" s="53" t="s">
        <v>11</v>
      </c>
      <c r="F32" s="53" t="s">
        <v>2</v>
      </c>
      <c r="G32" s="53" t="s">
        <v>4</v>
      </c>
      <c r="H32" s="53" t="s">
        <v>148</v>
      </c>
      <c r="I32" s="53" t="s">
        <v>5</v>
      </c>
      <c r="J32" s="107">
        <f>J33</f>
        <v>315000</v>
      </c>
      <c r="K32" s="109"/>
    </row>
    <row r="33" spans="1:11" ht="18" x14ac:dyDescent="0.3">
      <c r="A33" s="57" t="s">
        <v>60</v>
      </c>
      <c r="B33" s="52">
        <v>802</v>
      </c>
      <c r="C33" s="53" t="s">
        <v>1</v>
      </c>
      <c r="D33" s="53" t="s">
        <v>35</v>
      </c>
      <c r="E33" s="53" t="s">
        <v>11</v>
      </c>
      <c r="F33" s="53" t="s">
        <v>2</v>
      </c>
      <c r="G33" s="53" t="s">
        <v>4</v>
      </c>
      <c r="H33" s="53" t="s">
        <v>148</v>
      </c>
      <c r="I33" s="53" t="s">
        <v>59</v>
      </c>
      <c r="J33" s="107">
        <v>315000</v>
      </c>
      <c r="K33" s="109"/>
    </row>
    <row r="34" spans="1:11" ht="18" x14ac:dyDescent="0.3">
      <c r="A34" s="105" t="s">
        <v>170</v>
      </c>
      <c r="B34" s="52">
        <v>802</v>
      </c>
      <c r="C34" s="53" t="s">
        <v>1</v>
      </c>
      <c r="D34" s="53" t="s">
        <v>40</v>
      </c>
      <c r="E34" s="53" t="s">
        <v>7</v>
      </c>
      <c r="F34" s="53" t="s">
        <v>2</v>
      </c>
      <c r="G34" s="53" t="s">
        <v>7</v>
      </c>
      <c r="H34" s="53" t="s">
        <v>6</v>
      </c>
      <c r="I34" s="53" t="s">
        <v>5</v>
      </c>
      <c r="J34" s="107">
        <f>J35</f>
        <v>15000</v>
      </c>
      <c r="K34" s="109"/>
    </row>
    <row r="35" spans="1:11" ht="18" x14ac:dyDescent="0.3">
      <c r="A35" s="16" t="s">
        <v>18</v>
      </c>
      <c r="B35" s="52">
        <v>802</v>
      </c>
      <c r="C35" s="53" t="s">
        <v>1</v>
      </c>
      <c r="D35" s="53" t="s">
        <v>40</v>
      </c>
      <c r="E35" s="53" t="s">
        <v>11</v>
      </c>
      <c r="F35" s="53" t="s">
        <v>2</v>
      </c>
      <c r="G35" s="53" t="s">
        <v>7</v>
      </c>
      <c r="H35" s="53" t="s">
        <v>6</v>
      </c>
      <c r="I35" s="53" t="s">
        <v>5</v>
      </c>
      <c r="J35" s="107">
        <f>J36</f>
        <v>15000</v>
      </c>
      <c r="K35" s="109"/>
    </row>
    <row r="36" spans="1:11" ht="20.25" customHeight="1" x14ac:dyDescent="0.3">
      <c r="A36" s="104" t="s">
        <v>169</v>
      </c>
      <c r="B36" s="52">
        <v>802</v>
      </c>
      <c r="C36" s="53" t="s">
        <v>1</v>
      </c>
      <c r="D36" s="53" t="s">
        <v>40</v>
      </c>
      <c r="E36" s="53" t="s">
        <v>11</v>
      </c>
      <c r="F36" s="53" t="s">
        <v>2</v>
      </c>
      <c r="G36" s="53" t="s">
        <v>14</v>
      </c>
      <c r="H36" s="53" t="s">
        <v>6</v>
      </c>
      <c r="I36" s="53" t="s">
        <v>5</v>
      </c>
      <c r="J36" s="107">
        <f>J37</f>
        <v>15000</v>
      </c>
      <c r="K36" s="109"/>
    </row>
    <row r="37" spans="1:11" ht="37.5" customHeight="1" x14ac:dyDescent="0.3">
      <c r="A37" s="104" t="s">
        <v>167</v>
      </c>
      <c r="B37" s="52">
        <v>802</v>
      </c>
      <c r="C37" s="53" t="s">
        <v>1</v>
      </c>
      <c r="D37" s="53" t="s">
        <v>40</v>
      </c>
      <c r="E37" s="53" t="s">
        <v>11</v>
      </c>
      <c r="F37" s="53" t="s">
        <v>2</v>
      </c>
      <c r="G37" s="53" t="s">
        <v>14</v>
      </c>
      <c r="H37" s="53" t="s">
        <v>168</v>
      </c>
      <c r="I37" s="53" t="s">
        <v>5</v>
      </c>
      <c r="J37" s="107">
        <f>J38</f>
        <v>15000</v>
      </c>
      <c r="K37" s="109"/>
    </row>
    <row r="38" spans="1:11" ht="18" x14ac:dyDescent="0.3">
      <c r="A38" s="28" t="s">
        <v>12</v>
      </c>
      <c r="B38" s="52">
        <v>802</v>
      </c>
      <c r="C38" s="53" t="s">
        <v>1</v>
      </c>
      <c r="D38" s="53" t="s">
        <v>40</v>
      </c>
      <c r="E38" s="53" t="s">
        <v>11</v>
      </c>
      <c r="F38" s="53" t="s">
        <v>2</v>
      </c>
      <c r="G38" s="53" t="s">
        <v>14</v>
      </c>
      <c r="H38" s="53" t="s">
        <v>168</v>
      </c>
      <c r="I38" s="53" t="s">
        <v>9</v>
      </c>
      <c r="J38" s="107">
        <v>15000</v>
      </c>
      <c r="K38" s="109"/>
    </row>
    <row r="39" spans="1:11" ht="18" x14ac:dyDescent="0.3">
      <c r="A39" s="16" t="s">
        <v>72</v>
      </c>
      <c r="B39" s="52">
        <v>802</v>
      </c>
      <c r="C39" s="53" t="s">
        <v>1</v>
      </c>
      <c r="D39" s="53" t="s">
        <v>4</v>
      </c>
      <c r="E39" s="53" t="s">
        <v>7</v>
      </c>
      <c r="F39" s="53" t="s">
        <v>2</v>
      </c>
      <c r="G39" s="53" t="s">
        <v>7</v>
      </c>
      <c r="H39" s="53" t="s">
        <v>6</v>
      </c>
      <c r="I39" s="53" t="s">
        <v>5</v>
      </c>
      <c r="J39" s="107">
        <f>J40</f>
        <v>550000</v>
      </c>
      <c r="K39" s="109"/>
    </row>
    <row r="40" spans="1:11" ht="18" x14ac:dyDescent="0.3">
      <c r="A40" s="16" t="s">
        <v>18</v>
      </c>
      <c r="B40" s="52">
        <v>802</v>
      </c>
      <c r="C40" s="53" t="s">
        <v>1</v>
      </c>
      <c r="D40" s="53" t="s">
        <v>4</v>
      </c>
      <c r="E40" s="53" t="s">
        <v>11</v>
      </c>
      <c r="F40" s="53" t="s">
        <v>2</v>
      </c>
      <c r="G40" s="53" t="s">
        <v>7</v>
      </c>
      <c r="H40" s="53" t="s">
        <v>6</v>
      </c>
      <c r="I40" s="53" t="s">
        <v>5</v>
      </c>
      <c r="J40" s="107">
        <f>J41</f>
        <v>550000</v>
      </c>
      <c r="K40" s="109"/>
    </row>
    <row r="41" spans="1:11" ht="18" x14ac:dyDescent="0.3">
      <c r="A41" s="16" t="s">
        <v>17</v>
      </c>
      <c r="B41" s="52">
        <v>802</v>
      </c>
      <c r="C41" s="53" t="s">
        <v>1</v>
      </c>
      <c r="D41" s="53" t="s">
        <v>4</v>
      </c>
      <c r="E41" s="53" t="s">
        <v>11</v>
      </c>
      <c r="F41" s="53" t="s">
        <v>2</v>
      </c>
      <c r="G41" s="53" t="s">
        <v>14</v>
      </c>
      <c r="H41" s="53" t="s">
        <v>6</v>
      </c>
      <c r="I41" s="53" t="s">
        <v>5</v>
      </c>
      <c r="J41" s="107">
        <f>J42</f>
        <v>550000</v>
      </c>
      <c r="K41" s="109"/>
    </row>
    <row r="42" spans="1:11" ht="18" x14ac:dyDescent="0.3">
      <c r="A42" s="28" t="s">
        <v>71</v>
      </c>
      <c r="B42" s="52">
        <v>802</v>
      </c>
      <c r="C42" s="53" t="s">
        <v>1</v>
      </c>
      <c r="D42" s="53" t="s">
        <v>4</v>
      </c>
      <c r="E42" s="53" t="s">
        <v>11</v>
      </c>
      <c r="F42" s="53" t="s">
        <v>2</v>
      </c>
      <c r="G42" s="53" t="s">
        <v>14</v>
      </c>
      <c r="H42" s="53" t="s">
        <v>70</v>
      </c>
      <c r="I42" s="53" t="s">
        <v>5</v>
      </c>
      <c r="J42" s="107">
        <f>J43</f>
        <v>550000</v>
      </c>
      <c r="K42" s="109"/>
    </row>
    <row r="43" spans="1:11" ht="18" x14ac:dyDescent="0.3">
      <c r="A43" s="28" t="s">
        <v>12</v>
      </c>
      <c r="B43" s="52">
        <v>802</v>
      </c>
      <c r="C43" s="53" t="s">
        <v>1</v>
      </c>
      <c r="D43" s="53" t="s">
        <v>4</v>
      </c>
      <c r="E43" s="53" t="s">
        <v>11</v>
      </c>
      <c r="F43" s="53" t="s">
        <v>2</v>
      </c>
      <c r="G43" s="53" t="s">
        <v>14</v>
      </c>
      <c r="H43" s="53" t="s">
        <v>70</v>
      </c>
      <c r="I43" s="53" t="s">
        <v>9</v>
      </c>
      <c r="J43" s="107">
        <v>550000</v>
      </c>
      <c r="K43" s="109"/>
    </row>
    <row r="44" spans="1:11" ht="18" x14ac:dyDescent="0.3">
      <c r="A44" s="16" t="s">
        <v>48</v>
      </c>
      <c r="B44" s="52">
        <v>802</v>
      </c>
      <c r="C44" s="53" t="s">
        <v>1</v>
      </c>
      <c r="D44" s="53" t="s">
        <v>45</v>
      </c>
      <c r="E44" s="53" t="s">
        <v>7</v>
      </c>
      <c r="F44" s="53" t="s">
        <v>2</v>
      </c>
      <c r="G44" s="53" t="s">
        <v>7</v>
      </c>
      <c r="H44" s="53" t="s">
        <v>6</v>
      </c>
      <c r="I44" s="53" t="s">
        <v>5</v>
      </c>
      <c r="J44" s="107">
        <f>J45</f>
        <v>750000</v>
      </c>
      <c r="K44" s="109"/>
    </row>
    <row r="45" spans="1:11" ht="36" x14ac:dyDescent="0.3">
      <c r="A45" s="16" t="s">
        <v>171</v>
      </c>
      <c r="B45" s="52">
        <v>802</v>
      </c>
      <c r="C45" s="53" t="s">
        <v>1</v>
      </c>
      <c r="D45" s="53" t="s">
        <v>45</v>
      </c>
      <c r="E45" s="53" t="s">
        <v>101</v>
      </c>
      <c r="F45" s="53" t="s">
        <v>2</v>
      </c>
      <c r="G45" s="53" t="s">
        <v>7</v>
      </c>
      <c r="H45" s="53" t="s">
        <v>6</v>
      </c>
      <c r="I45" s="53" t="s">
        <v>5</v>
      </c>
      <c r="J45" s="54">
        <f>J46</f>
        <v>750000</v>
      </c>
      <c r="K45" s="109"/>
    </row>
    <row r="46" spans="1:11" ht="54" x14ac:dyDescent="0.3">
      <c r="A46" s="19" t="s">
        <v>179</v>
      </c>
      <c r="B46" s="52">
        <v>802</v>
      </c>
      <c r="C46" s="53" t="s">
        <v>1</v>
      </c>
      <c r="D46" s="53" t="s">
        <v>45</v>
      </c>
      <c r="E46" s="53" t="s">
        <v>101</v>
      </c>
      <c r="F46" s="53" t="s">
        <v>2</v>
      </c>
      <c r="G46" s="53" t="s">
        <v>1</v>
      </c>
      <c r="H46" s="53" t="s">
        <v>6</v>
      </c>
      <c r="I46" s="53" t="s">
        <v>5</v>
      </c>
      <c r="J46" s="54">
        <f>J47</f>
        <v>750000</v>
      </c>
      <c r="K46" s="109"/>
    </row>
    <row r="47" spans="1:11" ht="36" x14ac:dyDescent="0.3">
      <c r="A47" s="21" t="s">
        <v>47</v>
      </c>
      <c r="B47" s="52">
        <v>802</v>
      </c>
      <c r="C47" s="53" t="s">
        <v>1</v>
      </c>
      <c r="D47" s="53" t="s">
        <v>45</v>
      </c>
      <c r="E47" s="53" t="s">
        <v>101</v>
      </c>
      <c r="F47" s="53" t="s">
        <v>2</v>
      </c>
      <c r="G47" s="53" t="s">
        <v>1</v>
      </c>
      <c r="H47" s="53" t="s">
        <v>46</v>
      </c>
      <c r="I47" s="53" t="s">
        <v>5</v>
      </c>
      <c r="J47" s="54">
        <f>J48</f>
        <v>750000</v>
      </c>
      <c r="K47" s="109"/>
    </row>
    <row r="48" spans="1:11" ht="40.5" customHeight="1" x14ac:dyDescent="0.3">
      <c r="A48" s="22" t="s">
        <v>25</v>
      </c>
      <c r="B48" s="52">
        <v>802</v>
      </c>
      <c r="C48" s="53" t="s">
        <v>1</v>
      </c>
      <c r="D48" s="53" t="s">
        <v>45</v>
      </c>
      <c r="E48" s="53" t="s">
        <v>101</v>
      </c>
      <c r="F48" s="53" t="s">
        <v>2</v>
      </c>
      <c r="G48" s="53" t="s">
        <v>1</v>
      </c>
      <c r="H48" s="53" t="s">
        <v>46</v>
      </c>
      <c r="I48" s="53" t="s">
        <v>0</v>
      </c>
      <c r="J48" s="54">
        <v>750000</v>
      </c>
      <c r="K48" s="109"/>
    </row>
    <row r="49" spans="1:11" ht="22.5" customHeight="1" x14ac:dyDescent="0.3">
      <c r="A49" s="44" t="s">
        <v>65</v>
      </c>
      <c r="B49" s="52">
        <v>802</v>
      </c>
      <c r="C49" s="53" t="s">
        <v>20</v>
      </c>
      <c r="D49" s="53" t="s">
        <v>7</v>
      </c>
      <c r="E49" s="53" t="s">
        <v>7</v>
      </c>
      <c r="F49" s="53" t="s">
        <v>2</v>
      </c>
      <c r="G49" s="53" t="s">
        <v>7</v>
      </c>
      <c r="H49" s="53" t="s">
        <v>6</v>
      </c>
      <c r="I49" s="53" t="s">
        <v>5</v>
      </c>
      <c r="J49" s="54">
        <f>J50</f>
        <v>755920</v>
      </c>
      <c r="K49" s="109"/>
    </row>
    <row r="50" spans="1:11" ht="21.75" customHeight="1" x14ac:dyDescent="0.3">
      <c r="A50" s="23" t="s">
        <v>64</v>
      </c>
      <c r="B50" s="52">
        <v>802</v>
      </c>
      <c r="C50" s="58" t="s">
        <v>20</v>
      </c>
      <c r="D50" s="58" t="s">
        <v>42</v>
      </c>
      <c r="E50" s="58" t="s">
        <v>7</v>
      </c>
      <c r="F50" s="58" t="s">
        <v>2</v>
      </c>
      <c r="G50" s="58" t="s">
        <v>7</v>
      </c>
      <c r="H50" s="58" t="s">
        <v>6</v>
      </c>
      <c r="I50" s="58" t="s">
        <v>5</v>
      </c>
      <c r="J50" s="54">
        <f>J51</f>
        <v>755920</v>
      </c>
      <c r="K50" s="109"/>
    </row>
    <row r="51" spans="1:11" ht="21" customHeight="1" x14ac:dyDescent="0.3">
      <c r="A51" s="19" t="s">
        <v>18</v>
      </c>
      <c r="B51" s="52">
        <v>802</v>
      </c>
      <c r="C51" s="58" t="s">
        <v>20</v>
      </c>
      <c r="D51" s="58" t="s">
        <v>42</v>
      </c>
      <c r="E51" s="58" t="s">
        <v>11</v>
      </c>
      <c r="F51" s="58" t="s">
        <v>2</v>
      </c>
      <c r="G51" s="58" t="s">
        <v>7</v>
      </c>
      <c r="H51" s="58" t="s">
        <v>6</v>
      </c>
      <c r="I51" s="58" t="s">
        <v>5</v>
      </c>
      <c r="J51" s="54">
        <f>J52</f>
        <v>755920</v>
      </c>
      <c r="K51" s="109"/>
    </row>
    <row r="52" spans="1:11" ht="97.5" customHeight="1" x14ac:dyDescent="0.3">
      <c r="A52" s="59" t="s">
        <v>152</v>
      </c>
      <c r="B52" s="52">
        <v>802</v>
      </c>
      <c r="C52" s="58" t="s">
        <v>20</v>
      </c>
      <c r="D52" s="58" t="s">
        <v>42</v>
      </c>
      <c r="E52" s="58" t="s">
        <v>11</v>
      </c>
      <c r="F52" s="58" t="s">
        <v>2</v>
      </c>
      <c r="G52" s="58" t="s">
        <v>20</v>
      </c>
      <c r="H52" s="58" t="s">
        <v>6</v>
      </c>
      <c r="I52" s="58" t="s">
        <v>5</v>
      </c>
      <c r="J52" s="54">
        <f>J53</f>
        <v>755920</v>
      </c>
      <c r="K52" s="109"/>
    </row>
    <row r="53" spans="1:11" ht="42.75" customHeight="1" x14ac:dyDescent="0.3">
      <c r="A53" s="23" t="s">
        <v>63</v>
      </c>
      <c r="B53" s="52">
        <v>802</v>
      </c>
      <c r="C53" s="58" t="s">
        <v>20</v>
      </c>
      <c r="D53" s="58" t="s">
        <v>42</v>
      </c>
      <c r="E53" s="58" t="s">
        <v>11</v>
      </c>
      <c r="F53" s="58" t="s">
        <v>2</v>
      </c>
      <c r="G53" s="58" t="s">
        <v>20</v>
      </c>
      <c r="H53" s="58" t="s">
        <v>62</v>
      </c>
      <c r="I53" s="58" t="s">
        <v>5</v>
      </c>
      <c r="J53" s="54">
        <f>J54+J55</f>
        <v>755920</v>
      </c>
      <c r="K53" s="109"/>
    </row>
    <row r="54" spans="1:11" ht="63" customHeight="1" x14ac:dyDescent="0.3">
      <c r="A54" s="23" t="s">
        <v>16</v>
      </c>
      <c r="B54" s="52">
        <v>802</v>
      </c>
      <c r="C54" s="58" t="s">
        <v>20</v>
      </c>
      <c r="D54" s="58" t="s">
        <v>42</v>
      </c>
      <c r="E54" s="58" t="s">
        <v>11</v>
      </c>
      <c r="F54" s="58" t="s">
        <v>2</v>
      </c>
      <c r="G54" s="58" t="s">
        <v>20</v>
      </c>
      <c r="H54" s="58" t="s">
        <v>62</v>
      </c>
      <c r="I54" s="58" t="s">
        <v>15</v>
      </c>
      <c r="J54" s="54">
        <v>713530</v>
      </c>
      <c r="K54" s="109"/>
    </row>
    <row r="55" spans="1:11" ht="39.75" customHeight="1" x14ac:dyDescent="0.3">
      <c r="A55" s="23" t="s">
        <v>25</v>
      </c>
      <c r="B55" s="52">
        <v>802</v>
      </c>
      <c r="C55" s="58" t="s">
        <v>20</v>
      </c>
      <c r="D55" s="58" t="s">
        <v>42</v>
      </c>
      <c r="E55" s="58" t="s">
        <v>11</v>
      </c>
      <c r="F55" s="58" t="s">
        <v>2</v>
      </c>
      <c r="G55" s="58" t="s">
        <v>20</v>
      </c>
      <c r="H55" s="58" t="s">
        <v>62</v>
      </c>
      <c r="I55" s="58" t="s">
        <v>0</v>
      </c>
      <c r="J55" s="54">
        <v>42390</v>
      </c>
      <c r="K55" s="109"/>
    </row>
    <row r="56" spans="1:11" s="38" customFormat="1" x14ac:dyDescent="0.3">
      <c r="A56" s="40" t="s">
        <v>69</v>
      </c>
      <c r="B56" s="47">
        <v>802</v>
      </c>
      <c r="C56" s="50" t="s">
        <v>42</v>
      </c>
      <c r="D56" s="50" t="s">
        <v>7</v>
      </c>
      <c r="E56" s="50" t="s">
        <v>7</v>
      </c>
      <c r="F56" s="50" t="s">
        <v>2</v>
      </c>
      <c r="G56" s="50" t="s">
        <v>7</v>
      </c>
      <c r="H56" s="50" t="s">
        <v>6</v>
      </c>
      <c r="I56" s="50" t="s">
        <v>5</v>
      </c>
      <c r="J56" s="51">
        <f>+J57</f>
        <v>923000</v>
      </c>
      <c r="K56" s="110"/>
    </row>
    <row r="57" spans="1:11" ht="38.25" customHeight="1" x14ac:dyDescent="0.3">
      <c r="A57" s="16" t="s">
        <v>68</v>
      </c>
      <c r="B57" s="52">
        <v>802</v>
      </c>
      <c r="C57" s="53" t="s">
        <v>42</v>
      </c>
      <c r="D57" s="53" t="s">
        <v>24</v>
      </c>
      <c r="E57" s="53" t="s">
        <v>7</v>
      </c>
      <c r="F57" s="53" t="s">
        <v>2</v>
      </c>
      <c r="G57" s="53" t="s">
        <v>7</v>
      </c>
      <c r="H57" s="53" t="s">
        <v>6</v>
      </c>
      <c r="I57" s="53" t="s">
        <v>5</v>
      </c>
      <c r="J57" s="54">
        <f>+J58</f>
        <v>923000</v>
      </c>
      <c r="K57" s="109"/>
    </row>
    <row r="58" spans="1:11" ht="18" x14ac:dyDescent="0.3">
      <c r="A58" s="16" t="s">
        <v>18</v>
      </c>
      <c r="B58" s="52">
        <v>802</v>
      </c>
      <c r="C58" s="53" t="s">
        <v>42</v>
      </c>
      <c r="D58" s="53" t="s">
        <v>24</v>
      </c>
      <c r="E58" s="53" t="s">
        <v>11</v>
      </c>
      <c r="F58" s="53" t="s">
        <v>2</v>
      </c>
      <c r="G58" s="53" t="s">
        <v>7</v>
      </c>
      <c r="H58" s="53" t="s">
        <v>6</v>
      </c>
      <c r="I58" s="53" t="s">
        <v>5</v>
      </c>
      <c r="J58" s="54">
        <f>J59+J62+J63</f>
        <v>923000</v>
      </c>
      <c r="K58" s="109"/>
    </row>
    <row r="59" spans="1:11" ht="18" x14ac:dyDescent="0.3">
      <c r="A59" s="16" t="s">
        <v>90</v>
      </c>
      <c r="B59" s="52">
        <v>802</v>
      </c>
      <c r="C59" s="53" t="s">
        <v>42</v>
      </c>
      <c r="D59" s="53" t="s">
        <v>24</v>
      </c>
      <c r="E59" s="53" t="s">
        <v>11</v>
      </c>
      <c r="F59" s="53" t="s">
        <v>2</v>
      </c>
      <c r="G59" s="53" t="s">
        <v>40</v>
      </c>
      <c r="H59" s="53" t="s">
        <v>6</v>
      </c>
      <c r="I59" s="53" t="s">
        <v>5</v>
      </c>
      <c r="J59" s="54">
        <f>J60</f>
        <v>587000</v>
      </c>
      <c r="K59" s="109"/>
    </row>
    <row r="60" spans="1:11" ht="36" x14ac:dyDescent="0.3">
      <c r="A60" s="57" t="s">
        <v>103</v>
      </c>
      <c r="B60" s="52">
        <v>802</v>
      </c>
      <c r="C60" s="53" t="s">
        <v>42</v>
      </c>
      <c r="D60" s="53" t="s">
        <v>24</v>
      </c>
      <c r="E60" s="53" t="s">
        <v>11</v>
      </c>
      <c r="F60" s="53" t="s">
        <v>2</v>
      </c>
      <c r="G60" s="53" t="s">
        <v>40</v>
      </c>
      <c r="H60" s="53" t="s">
        <v>102</v>
      </c>
      <c r="I60" s="53" t="s">
        <v>5</v>
      </c>
      <c r="J60" s="54">
        <f>J61</f>
        <v>587000</v>
      </c>
      <c r="K60" s="109"/>
    </row>
    <row r="61" spans="1:11" ht="44.25" customHeight="1" x14ac:dyDescent="0.3">
      <c r="A61" s="28" t="s">
        <v>25</v>
      </c>
      <c r="B61" s="52">
        <v>802</v>
      </c>
      <c r="C61" s="53" t="s">
        <v>42</v>
      </c>
      <c r="D61" s="53" t="s">
        <v>24</v>
      </c>
      <c r="E61" s="53" t="s">
        <v>11</v>
      </c>
      <c r="F61" s="53" t="s">
        <v>2</v>
      </c>
      <c r="G61" s="53" t="s">
        <v>40</v>
      </c>
      <c r="H61" s="53" t="s">
        <v>102</v>
      </c>
      <c r="I61" s="53" t="s">
        <v>0</v>
      </c>
      <c r="J61" s="54">
        <v>587000</v>
      </c>
      <c r="K61" s="109"/>
    </row>
    <row r="62" spans="1:11" ht="24" customHeight="1" x14ac:dyDescent="0.3">
      <c r="A62" s="28" t="s">
        <v>12</v>
      </c>
      <c r="B62" s="52">
        <v>802</v>
      </c>
      <c r="C62" s="53" t="s">
        <v>42</v>
      </c>
      <c r="D62" s="53" t="s">
        <v>24</v>
      </c>
      <c r="E62" s="53" t="s">
        <v>11</v>
      </c>
      <c r="F62" s="53" t="s">
        <v>2</v>
      </c>
      <c r="G62" s="53" t="s">
        <v>40</v>
      </c>
      <c r="H62" s="53" t="s">
        <v>102</v>
      </c>
      <c r="I62" s="53" t="s">
        <v>9</v>
      </c>
      <c r="J62" s="54">
        <v>6000</v>
      </c>
      <c r="K62" s="109"/>
    </row>
    <row r="63" spans="1:11" ht="83.25" customHeight="1" x14ac:dyDescent="0.3">
      <c r="A63" s="29" t="s">
        <v>104</v>
      </c>
      <c r="B63" s="52">
        <v>802</v>
      </c>
      <c r="C63" s="53" t="s">
        <v>42</v>
      </c>
      <c r="D63" s="53" t="s">
        <v>24</v>
      </c>
      <c r="E63" s="53" t="s">
        <v>11</v>
      </c>
      <c r="F63" s="53" t="s">
        <v>2</v>
      </c>
      <c r="G63" s="53" t="s">
        <v>4</v>
      </c>
      <c r="H63" s="53" t="s">
        <v>6</v>
      </c>
      <c r="I63" s="53" t="s">
        <v>5</v>
      </c>
      <c r="J63" s="54">
        <f>J64</f>
        <v>330000</v>
      </c>
      <c r="K63" s="109"/>
    </row>
    <row r="64" spans="1:11" ht="84.75" customHeight="1" x14ac:dyDescent="0.3">
      <c r="A64" s="29" t="s">
        <v>154</v>
      </c>
      <c r="B64" s="52">
        <v>802</v>
      </c>
      <c r="C64" s="53" t="s">
        <v>42</v>
      </c>
      <c r="D64" s="53" t="s">
        <v>24</v>
      </c>
      <c r="E64" s="53" t="s">
        <v>11</v>
      </c>
      <c r="F64" s="53" t="s">
        <v>2</v>
      </c>
      <c r="G64" s="53" t="s">
        <v>4</v>
      </c>
      <c r="H64" s="53" t="s">
        <v>153</v>
      </c>
      <c r="I64" s="53" t="s">
        <v>5</v>
      </c>
      <c r="J64" s="54">
        <f>J65</f>
        <v>330000</v>
      </c>
      <c r="K64" s="109"/>
    </row>
    <row r="65" spans="1:11" ht="26.25" customHeight="1" x14ac:dyDescent="0.3">
      <c r="A65" s="28" t="s">
        <v>155</v>
      </c>
      <c r="B65" s="52">
        <v>802</v>
      </c>
      <c r="C65" s="53" t="s">
        <v>42</v>
      </c>
      <c r="D65" s="53" t="s">
        <v>24</v>
      </c>
      <c r="E65" s="53" t="s">
        <v>11</v>
      </c>
      <c r="F65" s="53" t="s">
        <v>2</v>
      </c>
      <c r="G65" s="53" t="s">
        <v>4</v>
      </c>
      <c r="H65" s="53" t="s">
        <v>153</v>
      </c>
      <c r="I65" s="53" t="s">
        <v>59</v>
      </c>
      <c r="J65" s="54">
        <v>330000</v>
      </c>
      <c r="K65" s="109"/>
    </row>
    <row r="66" spans="1:11" s="38" customFormat="1" x14ac:dyDescent="0.3">
      <c r="A66" s="40" t="s">
        <v>33</v>
      </c>
      <c r="B66" s="47">
        <v>802</v>
      </c>
      <c r="C66" s="50" t="s">
        <v>14</v>
      </c>
      <c r="D66" s="50" t="s">
        <v>7</v>
      </c>
      <c r="E66" s="50" t="s">
        <v>7</v>
      </c>
      <c r="F66" s="50" t="s">
        <v>2</v>
      </c>
      <c r="G66" s="50" t="s">
        <v>7</v>
      </c>
      <c r="H66" s="50" t="s">
        <v>6</v>
      </c>
      <c r="I66" s="50" t="s">
        <v>5</v>
      </c>
      <c r="J66" s="51">
        <f>+J72+J87+J67+J77</f>
        <v>8958389.4699999988</v>
      </c>
      <c r="K66" s="110"/>
    </row>
    <row r="67" spans="1:11" ht="18" x14ac:dyDescent="0.3">
      <c r="A67" s="43" t="s">
        <v>105</v>
      </c>
      <c r="B67" s="52">
        <v>802</v>
      </c>
      <c r="C67" s="53" t="s">
        <v>14</v>
      </c>
      <c r="D67" s="53" t="s">
        <v>35</v>
      </c>
      <c r="E67" s="53" t="s">
        <v>7</v>
      </c>
      <c r="F67" s="53" t="s">
        <v>2</v>
      </c>
      <c r="G67" s="53" t="s">
        <v>7</v>
      </c>
      <c r="H67" s="53" t="s">
        <v>6</v>
      </c>
      <c r="I67" s="53" t="s">
        <v>5</v>
      </c>
      <c r="J67" s="54">
        <f>J68</f>
        <v>479290</v>
      </c>
      <c r="K67" s="109"/>
    </row>
    <row r="68" spans="1:11" ht="18" x14ac:dyDescent="0.3">
      <c r="A68" s="22" t="s">
        <v>18</v>
      </c>
      <c r="B68" s="52">
        <v>802</v>
      </c>
      <c r="C68" s="53" t="s">
        <v>14</v>
      </c>
      <c r="D68" s="53" t="s">
        <v>35</v>
      </c>
      <c r="E68" s="53" t="s">
        <v>11</v>
      </c>
      <c r="F68" s="53" t="s">
        <v>2</v>
      </c>
      <c r="G68" s="53" t="s">
        <v>7</v>
      </c>
      <c r="H68" s="53" t="s">
        <v>6</v>
      </c>
      <c r="I68" s="53" t="s">
        <v>5</v>
      </c>
      <c r="J68" s="54">
        <f>J69</f>
        <v>479290</v>
      </c>
      <c r="K68" s="109"/>
    </row>
    <row r="69" spans="1:11" ht="18" x14ac:dyDescent="0.3">
      <c r="A69" s="19" t="s">
        <v>106</v>
      </c>
      <c r="B69" s="52">
        <v>802</v>
      </c>
      <c r="C69" s="53" t="s">
        <v>14</v>
      </c>
      <c r="D69" s="53" t="s">
        <v>35</v>
      </c>
      <c r="E69" s="53" t="s">
        <v>11</v>
      </c>
      <c r="F69" s="53" t="s">
        <v>2</v>
      </c>
      <c r="G69" s="53" t="s">
        <v>40</v>
      </c>
      <c r="H69" s="53" t="s">
        <v>6</v>
      </c>
      <c r="I69" s="53" t="s">
        <v>5</v>
      </c>
      <c r="J69" s="54">
        <f>J70</f>
        <v>479290</v>
      </c>
      <c r="K69" s="109"/>
    </row>
    <row r="70" spans="1:11" ht="36" x14ac:dyDescent="0.3">
      <c r="A70" s="19" t="s">
        <v>107</v>
      </c>
      <c r="B70" s="52">
        <v>802</v>
      </c>
      <c r="C70" s="53" t="s">
        <v>14</v>
      </c>
      <c r="D70" s="53" t="s">
        <v>35</v>
      </c>
      <c r="E70" s="53" t="s">
        <v>11</v>
      </c>
      <c r="F70" s="53" t="s">
        <v>2</v>
      </c>
      <c r="G70" s="53" t="s">
        <v>40</v>
      </c>
      <c r="H70" s="53" t="s">
        <v>108</v>
      </c>
      <c r="I70" s="53" t="s">
        <v>5</v>
      </c>
      <c r="J70" s="54">
        <f>J71</f>
        <v>479290</v>
      </c>
      <c r="K70" s="109"/>
    </row>
    <row r="71" spans="1:11" ht="36" x14ac:dyDescent="0.3">
      <c r="A71" s="22" t="s">
        <v>25</v>
      </c>
      <c r="B71" s="52">
        <v>802</v>
      </c>
      <c r="C71" s="53" t="s">
        <v>14</v>
      </c>
      <c r="D71" s="53" t="s">
        <v>35</v>
      </c>
      <c r="E71" s="53" t="s">
        <v>11</v>
      </c>
      <c r="F71" s="53" t="s">
        <v>2</v>
      </c>
      <c r="G71" s="53" t="s">
        <v>40</v>
      </c>
      <c r="H71" s="53" t="s">
        <v>108</v>
      </c>
      <c r="I71" s="53" t="s">
        <v>0</v>
      </c>
      <c r="J71" s="54">
        <v>479290</v>
      </c>
      <c r="K71" s="109"/>
    </row>
    <row r="72" spans="1:11" ht="18" x14ac:dyDescent="0.3">
      <c r="A72" s="40" t="s">
        <v>32</v>
      </c>
      <c r="B72" s="52">
        <v>802</v>
      </c>
      <c r="C72" s="53" t="s">
        <v>14</v>
      </c>
      <c r="D72" s="53" t="s">
        <v>30</v>
      </c>
      <c r="E72" s="53" t="s">
        <v>7</v>
      </c>
      <c r="F72" s="53" t="s">
        <v>2</v>
      </c>
      <c r="G72" s="53" t="s">
        <v>7</v>
      </c>
      <c r="H72" s="53" t="s">
        <v>6</v>
      </c>
      <c r="I72" s="53" t="s">
        <v>5</v>
      </c>
      <c r="J72" s="54">
        <f>J73</f>
        <v>1960000</v>
      </c>
      <c r="K72" s="109"/>
    </row>
    <row r="73" spans="1:11" ht="18" x14ac:dyDescent="0.3">
      <c r="A73" s="16" t="s">
        <v>18</v>
      </c>
      <c r="B73" s="52">
        <v>802</v>
      </c>
      <c r="C73" s="53" t="s">
        <v>14</v>
      </c>
      <c r="D73" s="53" t="s">
        <v>30</v>
      </c>
      <c r="E73" s="53" t="s">
        <v>11</v>
      </c>
      <c r="F73" s="53" t="s">
        <v>2</v>
      </c>
      <c r="G73" s="53" t="s">
        <v>7</v>
      </c>
      <c r="H73" s="53" t="s">
        <v>6</v>
      </c>
      <c r="I73" s="53" t="s">
        <v>5</v>
      </c>
      <c r="J73" s="54">
        <f>J74</f>
        <v>1960000</v>
      </c>
      <c r="K73" s="109"/>
    </row>
    <row r="74" spans="1:11" ht="70.5" customHeight="1" x14ac:dyDescent="0.3">
      <c r="A74" s="16" t="s">
        <v>31</v>
      </c>
      <c r="B74" s="52">
        <v>802</v>
      </c>
      <c r="C74" s="53" t="s">
        <v>14</v>
      </c>
      <c r="D74" s="53" t="s">
        <v>30</v>
      </c>
      <c r="E74" s="53" t="s">
        <v>11</v>
      </c>
      <c r="F74" s="53" t="s">
        <v>2</v>
      </c>
      <c r="G74" s="53" t="s">
        <v>29</v>
      </c>
      <c r="H74" s="53" t="s">
        <v>6</v>
      </c>
      <c r="I74" s="53" t="s">
        <v>5</v>
      </c>
      <c r="J74" s="54">
        <f>J75</f>
        <v>1960000</v>
      </c>
      <c r="K74" s="109"/>
    </row>
    <row r="75" spans="1:11" ht="54" x14ac:dyDescent="0.3">
      <c r="A75" s="28" t="s">
        <v>89</v>
      </c>
      <c r="B75" s="52">
        <v>802</v>
      </c>
      <c r="C75" s="53" t="s">
        <v>14</v>
      </c>
      <c r="D75" s="53" t="s">
        <v>30</v>
      </c>
      <c r="E75" s="53" t="s">
        <v>11</v>
      </c>
      <c r="F75" s="53" t="s">
        <v>2</v>
      </c>
      <c r="G75" s="53" t="s">
        <v>29</v>
      </c>
      <c r="H75" s="53" t="s">
        <v>67</v>
      </c>
      <c r="I75" s="53" t="s">
        <v>5</v>
      </c>
      <c r="J75" s="54">
        <f>J76</f>
        <v>1960000</v>
      </c>
      <c r="K75" s="109"/>
    </row>
    <row r="76" spans="1:11" ht="18" x14ac:dyDescent="0.3">
      <c r="A76" s="28" t="s">
        <v>12</v>
      </c>
      <c r="B76" s="52">
        <v>802</v>
      </c>
      <c r="C76" s="53" t="s">
        <v>14</v>
      </c>
      <c r="D76" s="53" t="s">
        <v>30</v>
      </c>
      <c r="E76" s="53" t="s">
        <v>11</v>
      </c>
      <c r="F76" s="53" t="s">
        <v>2</v>
      </c>
      <c r="G76" s="53" t="s">
        <v>29</v>
      </c>
      <c r="H76" s="53" t="s">
        <v>67</v>
      </c>
      <c r="I76" s="53" t="s">
        <v>9</v>
      </c>
      <c r="J76" s="54">
        <v>1960000</v>
      </c>
      <c r="K76" s="109"/>
    </row>
    <row r="77" spans="1:11" ht="18" x14ac:dyDescent="0.3">
      <c r="A77" s="44" t="s">
        <v>27</v>
      </c>
      <c r="B77" s="52">
        <v>802</v>
      </c>
      <c r="C77" s="58" t="s">
        <v>14</v>
      </c>
      <c r="D77" s="58" t="s">
        <v>24</v>
      </c>
      <c r="E77" s="58" t="s">
        <v>7</v>
      </c>
      <c r="F77" s="58" t="s">
        <v>2</v>
      </c>
      <c r="G77" s="58" t="s">
        <v>7</v>
      </c>
      <c r="H77" s="58" t="s">
        <v>6</v>
      </c>
      <c r="I77" s="58" t="s">
        <v>5</v>
      </c>
      <c r="J77" s="54">
        <f>J78</f>
        <v>6249099.4699999997</v>
      </c>
      <c r="K77" s="109"/>
    </row>
    <row r="78" spans="1:11" ht="52.5" customHeight="1" x14ac:dyDescent="0.3">
      <c r="A78" s="23" t="s">
        <v>176</v>
      </c>
      <c r="B78" s="52">
        <v>802</v>
      </c>
      <c r="C78" s="58" t="s">
        <v>14</v>
      </c>
      <c r="D78" s="58" t="s">
        <v>24</v>
      </c>
      <c r="E78" s="58" t="s">
        <v>113</v>
      </c>
      <c r="F78" s="58" t="s">
        <v>2</v>
      </c>
      <c r="G78" s="58" t="s">
        <v>7</v>
      </c>
      <c r="H78" s="58" t="s">
        <v>6</v>
      </c>
      <c r="I78" s="58" t="s">
        <v>5</v>
      </c>
      <c r="J78" s="54">
        <f>J79+J82</f>
        <v>6249099.4699999997</v>
      </c>
      <c r="K78" s="109"/>
    </row>
    <row r="79" spans="1:11" ht="43.5" customHeight="1" x14ac:dyDescent="0.3">
      <c r="A79" s="23" t="s">
        <v>111</v>
      </c>
      <c r="B79" s="52">
        <v>802</v>
      </c>
      <c r="C79" s="58" t="s">
        <v>14</v>
      </c>
      <c r="D79" s="58" t="s">
        <v>24</v>
      </c>
      <c r="E79" s="58" t="s">
        <v>113</v>
      </c>
      <c r="F79" s="58" t="s">
        <v>2</v>
      </c>
      <c r="G79" s="58" t="s">
        <v>1</v>
      </c>
      <c r="H79" s="58" t="s">
        <v>6</v>
      </c>
      <c r="I79" s="58" t="s">
        <v>5</v>
      </c>
      <c r="J79" s="54">
        <f>J80</f>
        <v>4575399.47</v>
      </c>
      <c r="K79" s="109"/>
    </row>
    <row r="80" spans="1:11" ht="34.5" customHeight="1" x14ac:dyDescent="0.3">
      <c r="A80" s="19" t="s">
        <v>114</v>
      </c>
      <c r="B80" s="52">
        <v>802</v>
      </c>
      <c r="C80" s="58" t="s">
        <v>14</v>
      </c>
      <c r="D80" s="58" t="s">
        <v>24</v>
      </c>
      <c r="E80" s="58" t="s">
        <v>113</v>
      </c>
      <c r="F80" s="58" t="s">
        <v>2</v>
      </c>
      <c r="G80" s="58" t="s">
        <v>1</v>
      </c>
      <c r="H80" s="58" t="s">
        <v>26</v>
      </c>
      <c r="I80" s="58" t="s">
        <v>5</v>
      </c>
      <c r="J80" s="54">
        <f>J81</f>
        <v>4575399.47</v>
      </c>
      <c r="K80" s="109"/>
    </row>
    <row r="81" spans="1:11" ht="40.5" customHeight="1" x14ac:dyDescent="0.3">
      <c r="A81" s="23" t="s">
        <v>25</v>
      </c>
      <c r="B81" s="52">
        <v>802</v>
      </c>
      <c r="C81" s="58" t="s">
        <v>14</v>
      </c>
      <c r="D81" s="58" t="s">
        <v>24</v>
      </c>
      <c r="E81" s="58" t="s">
        <v>113</v>
      </c>
      <c r="F81" s="58" t="s">
        <v>2</v>
      </c>
      <c r="G81" s="58" t="s">
        <v>1</v>
      </c>
      <c r="H81" s="58" t="s">
        <v>26</v>
      </c>
      <c r="I81" s="58" t="s">
        <v>0</v>
      </c>
      <c r="J81" s="54">
        <f>2836300+K81</f>
        <v>4575399.47</v>
      </c>
      <c r="K81" s="109">
        <v>1739099.47</v>
      </c>
    </row>
    <row r="82" spans="1:11" ht="42" customHeight="1" x14ac:dyDescent="0.3">
      <c r="A82" s="23" t="s">
        <v>112</v>
      </c>
      <c r="B82" s="52">
        <v>802</v>
      </c>
      <c r="C82" s="58" t="s">
        <v>14</v>
      </c>
      <c r="D82" s="58" t="s">
        <v>24</v>
      </c>
      <c r="E82" s="58" t="s">
        <v>113</v>
      </c>
      <c r="F82" s="58" t="s">
        <v>2</v>
      </c>
      <c r="G82" s="58" t="s">
        <v>20</v>
      </c>
      <c r="H82" s="58" t="s">
        <v>6</v>
      </c>
      <c r="I82" s="58" t="s">
        <v>5</v>
      </c>
      <c r="J82" s="54">
        <f>J84+J86</f>
        <v>1673700</v>
      </c>
      <c r="K82" s="109"/>
    </row>
    <row r="83" spans="1:11" ht="36" x14ac:dyDescent="0.3">
      <c r="A83" s="23" t="s">
        <v>115</v>
      </c>
      <c r="B83" s="52">
        <v>802</v>
      </c>
      <c r="C83" s="58" t="s">
        <v>14</v>
      </c>
      <c r="D83" s="58" t="s">
        <v>24</v>
      </c>
      <c r="E83" s="58" t="s">
        <v>113</v>
      </c>
      <c r="F83" s="58" t="s">
        <v>2</v>
      </c>
      <c r="G83" s="58" t="s">
        <v>20</v>
      </c>
      <c r="H83" s="53" t="s">
        <v>26</v>
      </c>
      <c r="I83" s="58" t="s">
        <v>5</v>
      </c>
      <c r="J83" s="54">
        <f>J84</f>
        <v>760000</v>
      </c>
      <c r="K83" s="109"/>
    </row>
    <row r="84" spans="1:11" ht="38.25" customHeight="1" x14ac:dyDescent="0.3">
      <c r="A84" s="23" t="s">
        <v>25</v>
      </c>
      <c r="B84" s="52">
        <v>802</v>
      </c>
      <c r="C84" s="58" t="s">
        <v>14</v>
      </c>
      <c r="D84" s="58" t="s">
        <v>24</v>
      </c>
      <c r="E84" s="58" t="s">
        <v>113</v>
      </c>
      <c r="F84" s="58" t="s">
        <v>2</v>
      </c>
      <c r="G84" s="58" t="s">
        <v>20</v>
      </c>
      <c r="H84" s="53" t="s">
        <v>26</v>
      </c>
      <c r="I84" s="58" t="s">
        <v>0</v>
      </c>
      <c r="J84" s="54">
        <v>760000</v>
      </c>
      <c r="K84" s="109"/>
    </row>
    <row r="85" spans="1:11" ht="18" x14ac:dyDescent="0.3">
      <c r="A85" s="23" t="s">
        <v>93</v>
      </c>
      <c r="B85" s="52">
        <v>802</v>
      </c>
      <c r="C85" s="58" t="s">
        <v>14</v>
      </c>
      <c r="D85" s="58" t="s">
        <v>24</v>
      </c>
      <c r="E85" s="58" t="s">
        <v>113</v>
      </c>
      <c r="F85" s="58" t="s">
        <v>2</v>
      </c>
      <c r="G85" s="58" t="s">
        <v>20</v>
      </c>
      <c r="H85" s="53" t="s">
        <v>23</v>
      </c>
      <c r="I85" s="58" t="s">
        <v>5</v>
      </c>
      <c r="J85" s="54">
        <f>J86</f>
        <v>913700</v>
      </c>
      <c r="K85" s="109"/>
    </row>
    <row r="86" spans="1:11" ht="43.5" customHeight="1" x14ac:dyDescent="0.3">
      <c r="A86" s="23" t="s">
        <v>25</v>
      </c>
      <c r="B86" s="52">
        <v>802</v>
      </c>
      <c r="C86" s="58" t="s">
        <v>14</v>
      </c>
      <c r="D86" s="58" t="s">
        <v>24</v>
      </c>
      <c r="E86" s="58" t="s">
        <v>113</v>
      </c>
      <c r="F86" s="58" t="s">
        <v>2</v>
      </c>
      <c r="G86" s="58" t="s">
        <v>20</v>
      </c>
      <c r="H86" s="53" t="s">
        <v>23</v>
      </c>
      <c r="I86" s="58" t="s">
        <v>0</v>
      </c>
      <c r="J86" s="54">
        <v>913700</v>
      </c>
      <c r="K86" s="109"/>
    </row>
    <row r="87" spans="1:11" ht="18" x14ac:dyDescent="0.3">
      <c r="A87" s="45" t="s">
        <v>66</v>
      </c>
      <c r="B87" s="52">
        <v>802</v>
      </c>
      <c r="C87" s="53" t="s">
        <v>14</v>
      </c>
      <c r="D87" s="53" t="s">
        <v>61</v>
      </c>
      <c r="E87" s="53" t="s">
        <v>7</v>
      </c>
      <c r="F87" s="53" t="s">
        <v>2</v>
      </c>
      <c r="G87" s="53" t="s">
        <v>7</v>
      </c>
      <c r="H87" s="53" t="s">
        <v>6</v>
      </c>
      <c r="I87" s="53" t="s">
        <v>5</v>
      </c>
      <c r="J87" s="54">
        <f>J88+J92</f>
        <v>270000</v>
      </c>
      <c r="K87" s="109"/>
    </row>
    <row r="88" spans="1:11" ht="36" x14ac:dyDescent="0.3">
      <c r="A88" s="16" t="s">
        <v>171</v>
      </c>
      <c r="B88" s="52">
        <v>802</v>
      </c>
      <c r="C88" s="53" t="s">
        <v>14</v>
      </c>
      <c r="D88" s="53" t="s">
        <v>61</v>
      </c>
      <c r="E88" s="53" t="s">
        <v>101</v>
      </c>
      <c r="F88" s="53" t="s">
        <v>2</v>
      </c>
      <c r="G88" s="53" t="s">
        <v>7</v>
      </c>
      <c r="H88" s="53" t="s">
        <v>6</v>
      </c>
      <c r="I88" s="53" t="s">
        <v>5</v>
      </c>
      <c r="J88" s="54">
        <f>J89</f>
        <v>200000</v>
      </c>
      <c r="K88" s="109"/>
    </row>
    <row r="89" spans="1:11" ht="54" x14ac:dyDescent="0.3">
      <c r="A89" s="16" t="s">
        <v>175</v>
      </c>
      <c r="B89" s="52">
        <v>802</v>
      </c>
      <c r="C89" s="53" t="s">
        <v>14</v>
      </c>
      <c r="D89" s="53" t="s">
        <v>61</v>
      </c>
      <c r="E89" s="53" t="s">
        <v>101</v>
      </c>
      <c r="F89" s="53" t="s">
        <v>2</v>
      </c>
      <c r="G89" s="53" t="s">
        <v>1</v>
      </c>
      <c r="H89" s="53" t="s">
        <v>6</v>
      </c>
      <c r="I89" s="53" t="s">
        <v>5</v>
      </c>
      <c r="J89" s="54">
        <f>J90</f>
        <v>200000</v>
      </c>
      <c r="K89" s="109"/>
    </row>
    <row r="90" spans="1:11" ht="18" x14ac:dyDescent="0.3">
      <c r="A90" s="23" t="s">
        <v>110</v>
      </c>
      <c r="B90" s="52">
        <v>802</v>
      </c>
      <c r="C90" s="53" t="s">
        <v>14</v>
      </c>
      <c r="D90" s="53" t="s">
        <v>61</v>
      </c>
      <c r="E90" s="53" t="s">
        <v>101</v>
      </c>
      <c r="F90" s="53" t="s">
        <v>2</v>
      </c>
      <c r="G90" s="53" t="s">
        <v>1</v>
      </c>
      <c r="H90" s="53" t="s">
        <v>109</v>
      </c>
      <c r="I90" s="53" t="s">
        <v>5</v>
      </c>
      <c r="J90" s="54">
        <f>J91</f>
        <v>200000</v>
      </c>
      <c r="K90" s="109"/>
    </row>
    <row r="91" spans="1:11" ht="36" x14ac:dyDescent="0.3">
      <c r="A91" s="22" t="s">
        <v>25</v>
      </c>
      <c r="B91" s="52">
        <v>802</v>
      </c>
      <c r="C91" s="53" t="s">
        <v>14</v>
      </c>
      <c r="D91" s="53" t="s">
        <v>61</v>
      </c>
      <c r="E91" s="53" t="s">
        <v>101</v>
      </c>
      <c r="F91" s="53" t="s">
        <v>2</v>
      </c>
      <c r="G91" s="53" t="s">
        <v>1</v>
      </c>
      <c r="H91" s="53" t="s">
        <v>109</v>
      </c>
      <c r="I91" s="53" t="s">
        <v>0</v>
      </c>
      <c r="J91" s="54">
        <v>200000</v>
      </c>
      <c r="K91" s="109"/>
    </row>
    <row r="92" spans="1:11" ht="18" x14ac:dyDescent="0.3">
      <c r="A92" s="22" t="s">
        <v>18</v>
      </c>
      <c r="B92" s="52">
        <v>802</v>
      </c>
      <c r="C92" s="53" t="s">
        <v>14</v>
      </c>
      <c r="D92" s="53" t="s">
        <v>61</v>
      </c>
      <c r="E92" s="53" t="s">
        <v>11</v>
      </c>
      <c r="F92" s="53" t="s">
        <v>2</v>
      </c>
      <c r="G92" s="53" t="s">
        <v>7</v>
      </c>
      <c r="H92" s="53" t="s">
        <v>6</v>
      </c>
      <c r="I92" s="53" t="s">
        <v>5</v>
      </c>
      <c r="J92" s="54">
        <f>J93</f>
        <v>70000</v>
      </c>
      <c r="K92" s="109"/>
    </row>
    <row r="93" spans="1:11" ht="80.25" customHeight="1" x14ac:dyDescent="0.3">
      <c r="A93" s="29" t="s">
        <v>104</v>
      </c>
      <c r="B93" s="52">
        <v>802</v>
      </c>
      <c r="C93" s="53" t="s">
        <v>14</v>
      </c>
      <c r="D93" s="53" t="s">
        <v>61</v>
      </c>
      <c r="E93" s="53" t="s">
        <v>11</v>
      </c>
      <c r="F93" s="53" t="s">
        <v>2</v>
      </c>
      <c r="G93" s="53" t="s">
        <v>4</v>
      </c>
      <c r="H93" s="53" t="s">
        <v>6</v>
      </c>
      <c r="I93" s="53" t="s">
        <v>5</v>
      </c>
      <c r="J93" s="54">
        <f>J95+J97</f>
        <v>70000</v>
      </c>
      <c r="K93" s="109"/>
    </row>
    <row r="94" spans="1:11" ht="54" x14ac:dyDescent="0.3">
      <c r="A94" s="29" t="s">
        <v>156</v>
      </c>
      <c r="B94" s="52">
        <v>802</v>
      </c>
      <c r="C94" s="53" t="s">
        <v>14</v>
      </c>
      <c r="D94" s="53" t="s">
        <v>61</v>
      </c>
      <c r="E94" s="53" t="s">
        <v>11</v>
      </c>
      <c r="F94" s="53" t="s">
        <v>2</v>
      </c>
      <c r="G94" s="53" t="s">
        <v>4</v>
      </c>
      <c r="H94" s="53" t="s">
        <v>157</v>
      </c>
      <c r="I94" s="53" t="s">
        <v>5</v>
      </c>
      <c r="J94" s="54">
        <f>J95</f>
        <v>20000</v>
      </c>
      <c r="K94" s="109"/>
    </row>
    <row r="95" spans="1:11" ht="18" x14ac:dyDescent="0.3">
      <c r="A95" s="23" t="s">
        <v>60</v>
      </c>
      <c r="B95" s="52">
        <v>802</v>
      </c>
      <c r="C95" s="53" t="s">
        <v>14</v>
      </c>
      <c r="D95" s="53" t="s">
        <v>61</v>
      </c>
      <c r="E95" s="53" t="s">
        <v>11</v>
      </c>
      <c r="F95" s="53" t="s">
        <v>2</v>
      </c>
      <c r="G95" s="53" t="s">
        <v>4</v>
      </c>
      <c r="H95" s="53" t="s">
        <v>157</v>
      </c>
      <c r="I95" s="53" t="s">
        <v>59</v>
      </c>
      <c r="J95" s="54">
        <v>20000</v>
      </c>
      <c r="K95" s="109"/>
    </row>
    <row r="96" spans="1:11" ht="72" x14ac:dyDescent="0.3">
      <c r="A96" s="29" t="s">
        <v>159</v>
      </c>
      <c r="B96" s="52">
        <v>802</v>
      </c>
      <c r="C96" s="53" t="s">
        <v>14</v>
      </c>
      <c r="D96" s="53" t="s">
        <v>61</v>
      </c>
      <c r="E96" s="53" t="s">
        <v>11</v>
      </c>
      <c r="F96" s="53" t="s">
        <v>2</v>
      </c>
      <c r="G96" s="53" t="s">
        <v>4</v>
      </c>
      <c r="H96" s="53" t="s">
        <v>158</v>
      </c>
      <c r="I96" s="53" t="s">
        <v>5</v>
      </c>
      <c r="J96" s="54">
        <f>J97</f>
        <v>50000</v>
      </c>
      <c r="K96" s="109"/>
    </row>
    <row r="97" spans="1:11" ht="18" x14ac:dyDescent="0.3">
      <c r="A97" s="23" t="s">
        <v>60</v>
      </c>
      <c r="B97" s="52">
        <v>802</v>
      </c>
      <c r="C97" s="53" t="s">
        <v>14</v>
      </c>
      <c r="D97" s="53" t="s">
        <v>61</v>
      </c>
      <c r="E97" s="53" t="s">
        <v>11</v>
      </c>
      <c r="F97" s="53" t="s">
        <v>2</v>
      </c>
      <c r="G97" s="53" t="s">
        <v>4</v>
      </c>
      <c r="H97" s="53" t="s">
        <v>158</v>
      </c>
      <c r="I97" s="53" t="s">
        <v>59</v>
      </c>
      <c r="J97" s="54">
        <v>50000</v>
      </c>
      <c r="K97" s="109"/>
    </row>
    <row r="98" spans="1:11" x14ac:dyDescent="0.3">
      <c r="A98" s="40" t="s">
        <v>22</v>
      </c>
      <c r="B98" s="47">
        <v>802</v>
      </c>
      <c r="C98" s="50" t="s">
        <v>3</v>
      </c>
      <c r="D98" s="50" t="s">
        <v>7</v>
      </c>
      <c r="E98" s="50" t="s">
        <v>7</v>
      </c>
      <c r="F98" s="50" t="s">
        <v>2</v>
      </c>
      <c r="G98" s="50" t="s">
        <v>7</v>
      </c>
      <c r="H98" s="50" t="s">
        <v>6</v>
      </c>
      <c r="I98" s="50" t="s">
        <v>5</v>
      </c>
      <c r="J98" s="51">
        <f>+J99+J107+J116</f>
        <v>14529900.530000001</v>
      </c>
      <c r="K98" s="109"/>
    </row>
    <row r="99" spans="1:11" ht="18" x14ac:dyDescent="0.3">
      <c r="A99" s="45" t="s">
        <v>116</v>
      </c>
      <c r="B99" s="52">
        <v>802</v>
      </c>
      <c r="C99" s="53" t="s">
        <v>3</v>
      </c>
      <c r="D99" s="58" t="s">
        <v>1</v>
      </c>
      <c r="E99" s="58" t="s">
        <v>7</v>
      </c>
      <c r="F99" s="58" t="s">
        <v>2</v>
      </c>
      <c r="G99" s="58" t="s">
        <v>7</v>
      </c>
      <c r="H99" s="58" t="s">
        <v>6</v>
      </c>
      <c r="I99" s="58" t="s">
        <v>5</v>
      </c>
      <c r="J99" s="54">
        <f>J100</f>
        <v>320000</v>
      </c>
      <c r="K99" s="109"/>
    </row>
    <row r="100" spans="1:11" ht="18" x14ac:dyDescent="0.3">
      <c r="A100" s="23" t="s">
        <v>18</v>
      </c>
      <c r="B100" s="52">
        <v>802</v>
      </c>
      <c r="C100" s="53" t="s">
        <v>3</v>
      </c>
      <c r="D100" s="58" t="s">
        <v>1</v>
      </c>
      <c r="E100" s="58" t="s">
        <v>11</v>
      </c>
      <c r="F100" s="58" t="s">
        <v>2</v>
      </c>
      <c r="G100" s="58" t="s">
        <v>7</v>
      </c>
      <c r="H100" s="58" t="s">
        <v>6</v>
      </c>
      <c r="I100" s="58" t="s">
        <v>5</v>
      </c>
      <c r="J100" s="54">
        <f>J101</f>
        <v>320000</v>
      </c>
      <c r="K100" s="109"/>
    </row>
    <row r="101" spans="1:11" ht="18" x14ac:dyDescent="0.3">
      <c r="A101" s="19" t="s">
        <v>106</v>
      </c>
      <c r="B101" s="52">
        <v>802</v>
      </c>
      <c r="C101" s="53" t="s">
        <v>3</v>
      </c>
      <c r="D101" s="58" t="s">
        <v>1</v>
      </c>
      <c r="E101" s="58" t="s">
        <v>11</v>
      </c>
      <c r="F101" s="58" t="s">
        <v>2</v>
      </c>
      <c r="G101" s="58" t="s">
        <v>40</v>
      </c>
      <c r="H101" s="58" t="s">
        <v>6</v>
      </c>
      <c r="I101" s="58" t="s">
        <v>5</v>
      </c>
      <c r="J101" s="54">
        <f>J102</f>
        <v>320000</v>
      </c>
      <c r="K101" s="109"/>
    </row>
    <row r="102" spans="1:11" ht="18" x14ac:dyDescent="0.3">
      <c r="A102" s="19" t="s">
        <v>117</v>
      </c>
      <c r="B102" s="52">
        <v>802</v>
      </c>
      <c r="C102" s="53" t="s">
        <v>3</v>
      </c>
      <c r="D102" s="58" t="s">
        <v>1</v>
      </c>
      <c r="E102" s="58" t="s">
        <v>11</v>
      </c>
      <c r="F102" s="58" t="s">
        <v>2</v>
      </c>
      <c r="G102" s="58" t="s">
        <v>40</v>
      </c>
      <c r="H102" s="58" t="s">
        <v>123</v>
      </c>
      <c r="I102" s="58" t="s">
        <v>5</v>
      </c>
      <c r="J102" s="54">
        <f>J103+J105</f>
        <v>320000</v>
      </c>
      <c r="K102" s="109"/>
    </row>
    <row r="103" spans="1:11" ht="36" x14ac:dyDescent="0.3">
      <c r="A103" s="23" t="s">
        <v>25</v>
      </c>
      <c r="B103" s="52">
        <v>802</v>
      </c>
      <c r="C103" s="53" t="s">
        <v>3</v>
      </c>
      <c r="D103" s="58" t="s">
        <v>1</v>
      </c>
      <c r="E103" s="58" t="s">
        <v>11</v>
      </c>
      <c r="F103" s="58" t="s">
        <v>2</v>
      </c>
      <c r="G103" s="58" t="s">
        <v>40</v>
      </c>
      <c r="H103" s="58" t="s">
        <v>123</v>
      </c>
      <c r="I103" s="58" t="s">
        <v>0</v>
      </c>
      <c r="J103" s="54">
        <v>250000</v>
      </c>
      <c r="K103" s="109"/>
    </row>
    <row r="104" spans="1:11" ht="30.75" customHeight="1" x14ac:dyDescent="0.3">
      <c r="A104" s="23" t="s">
        <v>118</v>
      </c>
      <c r="B104" s="52">
        <v>802</v>
      </c>
      <c r="C104" s="53" t="s">
        <v>3</v>
      </c>
      <c r="D104" s="58" t="s">
        <v>1</v>
      </c>
      <c r="E104" s="58" t="s">
        <v>11</v>
      </c>
      <c r="F104" s="58" t="s">
        <v>2</v>
      </c>
      <c r="G104" s="58" t="s">
        <v>40</v>
      </c>
      <c r="H104" s="58" t="s">
        <v>124</v>
      </c>
      <c r="I104" s="58" t="s">
        <v>5</v>
      </c>
      <c r="J104" s="54">
        <f>J105</f>
        <v>70000</v>
      </c>
      <c r="K104" s="109"/>
    </row>
    <row r="105" spans="1:11" ht="36" x14ac:dyDescent="0.3">
      <c r="A105" s="23" t="s">
        <v>25</v>
      </c>
      <c r="B105" s="52">
        <v>802</v>
      </c>
      <c r="C105" s="53" t="s">
        <v>3</v>
      </c>
      <c r="D105" s="58" t="s">
        <v>1</v>
      </c>
      <c r="E105" s="58" t="s">
        <v>11</v>
      </c>
      <c r="F105" s="58" t="s">
        <v>2</v>
      </c>
      <c r="G105" s="58" t="s">
        <v>40</v>
      </c>
      <c r="H105" s="58" t="s">
        <v>124</v>
      </c>
      <c r="I105" s="58" t="s">
        <v>0</v>
      </c>
      <c r="J105" s="54">
        <v>70000</v>
      </c>
      <c r="K105" s="109"/>
    </row>
    <row r="106" spans="1:11" ht="18" x14ac:dyDescent="0.3">
      <c r="A106" s="44" t="s">
        <v>21</v>
      </c>
      <c r="B106" s="52">
        <v>802</v>
      </c>
      <c r="C106" s="53" t="s">
        <v>3</v>
      </c>
      <c r="D106" s="58" t="s">
        <v>20</v>
      </c>
      <c r="E106" s="58" t="s">
        <v>7</v>
      </c>
      <c r="F106" s="58" t="s">
        <v>2</v>
      </c>
      <c r="G106" s="58" t="s">
        <v>7</v>
      </c>
      <c r="H106" s="58" t="s">
        <v>6</v>
      </c>
      <c r="I106" s="58" t="s">
        <v>5</v>
      </c>
      <c r="J106" s="54">
        <f>J107</f>
        <v>6603000</v>
      </c>
      <c r="K106" s="109"/>
    </row>
    <row r="107" spans="1:11" ht="18" x14ac:dyDescent="0.3">
      <c r="A107" s="23" t="s">
        <v>18</v>
      </c>
      <c r="B107" s="52">
        <v>802</v>
      </c>
      <c r="C107" s="53" t="s">
        <v>3</v>
      </c>
      <c r="D107" s="58" t="s">
        <v>20</v>
      </c>
      <c r="E107" s="58" t="s">
        <v>11</v>
      </c>
      <c r="F107" s="58" t="s">
        <v>2</v>
      </c>
      <c r="G107" s="58" t="s">
        <v>7</v>
      </c>
      <c r="H107" s="58" t="s">
        <v>6</v>
      </c>
      <c r="I107" s="58" t="s">
        <v>5</v>
      </c>
      <c r="J107" s="54">
        <f>J108+J111</f>
        <v>6603000</v>
      </c>
      <c r="K107" s="109"/>
    </row>
    <row r="108" spans="1:11" ht="18" x14ac:dyDescent="0.3">
      <c r="A108" s="19" t="s">
        <v>106</v>
      </c>
      <c r="B108" s="52">
        <v>802</v>
      </c>
      <c r="C108" s="53" t="s">
        <v>3</v>
      </c>
      <c r="D108" s="58" t="s">
        <v>20</v>
      </c>
      <c r="E108" s="58" t="s">
        <v>11</v>
      </c>
      <c r="F108" s="58" t="s">
        <v>2</v>
      </c>
      <c r="G108" s="58" t="s">
        <v>40</v>
      </c>
      <c r="H108" s="58" t="s">
        <v>6</v>
      </c>
      <c r="I108" s="58" t="s">
        <v>5</v>
      </c>
      <c r="J108" s="54">
        <f>J109</f>
        <v>803000</v>
      </c>
      <c r="K108" s="109"/>
    </row>
    <row r="109" spans="1:11" ht="18" x14ac:dyDescent="0.3">
      <c r="A109" s="23" t="s">
        <v>119</v>
      </c>
      <c r="B109" s="52">
        <v>802</v>
      </c>
      <c r="C109" s="53" t="s">
        <v>3</v>
      </c>
      <c r="D109" s="58" t="s">
        <v>20</v>
      </c>
      <c r="E109" s="58" t="s">
        <v>11</v>
      </c>
      <c r="F109" s="58" t="s">
        <v>2</v>
      </c>
      <c r="G109" s="58" t="s">
        <v>40</v>
      </c>
      <c r="H109" s="58" t="s">
        <v>125</v>
      </c>
      <c r="I109" s="58" t="s">
        <v>5</v>
      </c>
      <c r="J109" s="54">
        <f>J110</f>
        <v>803000</v>
      </c>
      <c r="K109" s="109"/>
    </row>
    <row r="110" spans="1:11" ht="36" x14ac:dyDescent="0.3">
      <c r="A110" s="23" t="s">
        <v>25</v>
      </c>
      <c r="B110" s="52">
        <v>802</v>
      </c>
      <c r="C110" s="53" t="s">
        <v>3</v>
      </c>
      <c r="D110" s="58" t="s">
        <v>20</v>
      </c>
      <c r="E110" s="58" t="s">
        <v>11</v>
      </c>
      <c r="F110" s="58" t="s">
        <v>2</v>
      </c>
      <c r="G110" s="58" t="s">
        <v>40</v>
      </c>
      <c r="H110" s="58" t="s">
        <v>125</v>
      </c>
      <c r="I110" s="58" t="s">
        <v>0</v>
      </c>
      <c r="J110" s="54">
        <f>503000+K110</f>
        <v>803000</v>
      </c>
      <c r="K110" s="109">
        <v>300000</v>
      </c>
    </row>
    <row r="111" spans="1:11" ht="54" x14ac:dyDescent="0.3">
      <c r="A111" s="23" t="s">
        <v>120</v>
      </c>
      <c r="B111" s="52">
        <v>802</v>
      </c>
      <c r="C111" s="53" t="s">
        <v>3</v>
      </c>
      <c r="D111" s="58" t="s">
        <v>20</v>
      </c>
      <c r="E111" s="58" t="s">
        <v>11</v>
      </c>
      <c r="F111" s="58" t="s">
        <v>2</v>
      </c>
      <c r="G111" s="58" t="s">
        <v>29</v>
      </c>
      <c r="H111" s="58" t="s">
        <v>6</v>
      </c>
      <c r="I111" s="58" t="s">
        <v>5</v>
      </c>
      <c r="J111" s="54">
        <f>J112+J114</f>
        <v>5800000</v>
      </c>
      <c r="K111" s="109"/>
    </row>
    <row r="112" spans="1:11" ht="36" x14ac:dyDescent="0.3">
      <c r="A112" s="19" t="s">
        <v>121</v>
      </c>
      <c r="B112" s="52">
        <v>802</v>
      </c>
      <c r="C112" s="53" t="s">
        <v>3</v>
      </c>
      <c r="D112" s="58" t="s">
        <v>20</v>
      </c>
      <c r="E112" s="58" t="s">
        <v>11</v>
      </c>
      <c r="F112" s="58" t="s">
        <v>2</v>
      </c>
      <c r="G112" s="58" t="s">
        <v>29</v>
      </c>
      <c r="H112" s="58" t="s">
        <v>28</v>
      </c>
      <c r="I112" s="58" t="s">
        <v>5</v>
      </c>
      <c r="J112" s="54">
        <f>J113</f>
        <v>1000000</v>
      </c>
      <c r="K112" s="109"/>
    </row>
    <row r="113" spans="1:11" ht="18" x14ac:dyDescent="0.3">
      <c r="A113" s="19" t="s">
        <v>12</v>
      </c>
      <c r="B113" s="52">
        <v>802</v>
      </c>
      <c r="C113" s="53" t="s">
        <v>3</v>
      </c>
      <c r="D113" s="58" t="s">
        <v>20</v>
      </c>
      <c r="E113" s="58" t="s">
        <v>11</v>
      </c>
      <c r="F113" s="58" t="s">
        <v>2</v>
      </c>
      <c r="G113" s="58" t="s">
        <v>29</v>
      </c>
      <c r="H113" s="58" t="s">
        <v>28</v>
      </c>
      <c r="I113" s="58" t="s">
        <v>9</v>
      </c>
      <c r="J113" s="54">
        <v>1000000</v>
      </c>
      <c r="K113" s="109"/>
    </row>
    <row r="114" spans="1:11" ht="63" customHeight="1" x14ac:dyDescent="0.3">
      <c r="A114" s="19" t="s">
        <v>122</v>
      </c>
      <c r="B114" s="52">
        <v>802</v>
      </c>
      <c r="C114" s="53" t="s">
        <v>3</v>
      </c>
      <c r="D114" s="58" t="s">
        <v>20</v>
      </c>
      <c r="E114" s="58" t="s">
        <v>11</v>
      </c>
      <c r="F114" s="58" t="s">
        <v>2</v>
      </c>
      <c r="G114" s="58" t="s">
        <v>29</v>
      </c>
      <c r="H114" s="58" t="s">
        <v>96</v>
      </c>
      <c r="I114" s="58" t="s">
        <v>5</v>
      </c>
      <c r="J114" s="54">
        <f>J115</f>
        <v>4800000</v>
      </c>
      <c r="K114" s="109"/>
    </row>
    <row r="115" spans="1:11" ht="18" x14ac:dyDescent="0.3">
      <c r="A115" s="19" t="s">
        <v>12</v>
      </c>
      <c r="B115" s="52">
        <v>802</v>
      </c>
      <c r="C115" s="53" t="s">
        <v>3</v>
      </c>
      <c r="D115" s="58" t="s">
        <v>20</v>
      </c>
      <c r="E115" s="58" t="s">
        <v>11</v>
      </c>
      <c r="F115" s="58" t="s">
        <v>2</v>
      </c>
      <c r="G115" s="58" t="s">
        <v>29</v>
      </c>
      <c r="H115" s="58" t="s">
        <v>96</v>
      </c>
      <c r="I115" s="58" t="s">
        <v>9</v>
      </c>
      <c r="J115" s="54">
        <v>4800000</v>
      </c>
      <c r="K115" s="109"/>
    </row>
    <row r="116" spans="1:11" x14ac:dyDescent="0.3">
      <c r="A116" s="46" t="s">
        <v>126</v>
      </c>
      <c r="B116" s="60" t="s">
        <v>133</v>
      </c>
      <c r="C116" s="60" t="s">
        <v>3</v>
      </c>
      <c r="D116" s="60" t="s">
        <v>42</v>
      </c>
      <c r="E116" s="60" t="s">
        <v>7</v>
      </c>
      <c r="F116" s="60" t="s">
        <v>2</v>
      </c>
      <c r="G116" s="60" t="s">
        <v>7</v>
      </c>
      <c r="H116" s="60" t="s">
        <v>6</v>
      </c>
      <c r="I116" s="60" t="s">
        <v>5</v>
      </c>
      <c r="J116" s="61">
        <f>J117+J126+J121</f>
        <v>7606900.5300000003</v>
      </c>
      <c r="K116" s="109"/>
    </row>
    <row r="117" spans="1:11" ht="65.25" customHeight="1" x14ac:dyDescent="0.3">
      <c r="A117" s="19" t="s">
        <v>177</v>
      </c>
      <c r="B117" s="58" t="s">
        <v>133</v>
      </c>
      <c r="C117" s="58" t="s">
        <v>3</v>
      </c>
      <c r="D117" s="58" t="s">
        <v>42</v>
      </c>
      <c r="E117" s="58" t="s">
        <v>127</v>
      </c>
      <c r="F117" s="58" t="s">
        <v>2</v>
      </c>
      <c r="G117" s="58" t="s">
        <v>7</v>
      </c>
      <c r="H117" s="58" t="s">
        <v>6</v>
      </c>
      <c r="I117" s="58" t="s">
        <v>5</v>
      </c>
      <c r="J117" s="62">
        <f>J118</f>
        <v>4138000</v>
      </c>
      <c r="K117" s="109"/>
    </row>
    <row r="118" spans="1:11" ht="78" customHeight="1" x14ac:dyDescent="0.3">
      <c r="A118" s="19" t="s">
        <v>180</v>
      </c>
      <c r="B118" s="58" t="s">
        <v>133</v>
      </c>
      <c r="C118" s="58" t="s">
        <v>3</v>
      </c>
      <c r="D118" s="58" t="s">
        <v>42</v>
      </c>
      <c r="E118" s="58" t="s">
        <v>127</v>
      </c>
      <c r="F118" s="58" t="s">
        <v>2</v>
      </c>
      <c r="G118" s="58" t="s">
        <v>1</v>
      </c>
      <c r="H118" s="58" t="s">
        <v>6</v>
      </c>
      <c r="I118" s="58" t="s">
        <v>5</v>
      </c>
      <c r="J118" s="62">
        <f>J119</f>
        <v>4138000</v>
      </c>
      <c r="K118" s="109"/>
    </row>
    <row r="119" spans="1:11" ht="18" x14ac:dyDescent="0.3">
      <c r="A119" s="19" t="s">
        <v>128</v>
      </c>
      <c r="B119" s="58" t="s">
        <v>133</v>
      </c>
      <c r="C119" s="58" t="s">
        <v>3</v>
      </c>
      <c r="D119" s="58" t="s">
        <v>42</v>
      </c>
      <c r="E119" s="58" t="s">
        <v>127</v>
      </c>
      <c r="F119" s="58" t="s">
        <v>2</v>
      </c>
      <c r="G119" s="58" t="s">
        <v>1</v>
      </c>
      <c r="H119" s="58" t="s">
        <v>129</v>
      </c>
      <c r="I119" s="58" t="s">
        <v>5</v>
      </c>
      <c r="J119" s="62">
        <f>J120</f>
        <v>4138000</v>
      </c>
      <c r="K119" s="109"/>
    </row>
    <row r="120" spans="1:11" ht="36" x14ac:dyDescent="0.3">
      <c r="A120" s="23" t="s">
        <v>25</v>
      </c>
      <c r="B120" s="58" t="s">
        <v>133</v>
      </c>
      <c r="C120" s="58" t="s">
        <v>3</v>
      </c>
      <c r="D120" s="58" t="s">
        <v>42</v>
      </c>
      <c r="E120" s="58" t="s">
        <v>127</v>
      </c>
      <c r="F120" s="58" t="s">
        <v>2</v>
      </c>
      <c r="G120" s="58" t="s">
        <v>1</v>
      </c>
      <c r="H120" s="58" t="s">
        <v>129</v>
      </c>
      <c r="I120" s="58" t="s">
        <v>0</v>
      </c>
      <c r="J120" s="62">
        <f>4038000+K120</f>
        <v>4138000</v>
      </c>
      <c r="K120" s="109">
        <v>100000</v>
      </c>
    </row>
    <row r="121" spans="1:11" ht="36" x14ac:dyDescent="0.3">
      <c r="A121" s="23" t="s">
        <v>173</v>
      </c>
      <c r="B121" s="58" t="s">
        <v>133</v>
      </c>
      <c r="C121" s="58" t="s">
        <v>3</v>
      </c>
      <c r="D121" s="58" t="s">
        <v>42</v>
      </c>
      <c r="E121" s="58" t="s">
        <v>130</v>
      </c>
      <c r="F121" s="58" t="s">
        <v>2</v>
      </c>
      <c r="G121" s="58" t="s">
        <v>7</v>
      </c>
      <c r="H121" s="58" t="s">
        <v>6</v>
      </c>
      <c r="I121" s="58" t="s">
        <v>5</v>
      </c>
      <c r="J121" s="62">
        <f>J122</f>
        <v>2163000</v>
      </c>
      <c r="K121" s="109"/>
    </row>
    <row r="122" spans="1:11" ht="54" x14ac:dyDescent="0.3">
      <c r="A122" s="23" t="s">
        <v>174</v>
      </c>
      <c r="B122" s="58" t="s">
        <v>133</v>
      </c>
      <c r="C122" s="58" t="s">
        <v>3</v>
      </c>
      <c r="D122" s="58" t="s">
        <v>42</v>
      </c>
      <c r="E122" s="58" t="s">
        <v>130</v>
      </c>
      <c r="F122" s="58" t="s">
        <v>2</v>
      </c>
      <c r="G122" s="58" t="s">
        <v>1</v>
      </c>
      <c r="H122" s="58" t="s">
        <v>6</v>
      </c>
      <c r="I122" s="58" t="s">
        <v>5</v>
      </c>
      <c r="J122" s="62">
        <f>J123</f>
        <v>2163000</v>
      </c>
      <c r="K122" s="109"/>
    </row>
    <row r="123" spans="1:11" ht="18" x14ac:dyDescent="0.3">
      <c r="A123" s="23" t="s">
        <v>131</v>
      </c>
      <c r="B123" s="58" t="s">
        <v>133</v>
      </c>
      <c r="C123" s="58" t="s">
        <v>3</v>
      </c>
      <c r="D123" s="58" t="s">
        <v>42</v>
      </c>
      <c r="E123" s="58" t="s">
        <v>130</v>
      </c>
      <c r="F123" s="58" t="s">
        <v>2</v>
      </c>
      <c r="G123" s="58" t="s">
        <v>1</v>
      </c>
      <c r="H123" s="58" t="s">
        <v>132</v>
      </c>
      <c r="I123" s="58" t="s">
        <v>5</v>
      </c>
      <c r="J123" s="62">
        <f>J124+J125</f>
        <v>2163000</v>
      </c>
      <c r="K123" s="109"/>
    </row>
    <row r="124" spans="1:11" ht="36" x14ac:dyDescent="0.3">
      <c r="A124" s="23" t="s">
        <v>25</v>
      </c>
      <c r="B124" s="58" t="s">
        <v>133</v>
      </c>
      <c r="C124" s="58" t="s">
        <v>3</v>
      </c>
      <c r="D124" s="58" t="s">
        <v>42</v>
      </c>
      <c r="E124" s="58" t="s">
        <v>130</v>
      </c>
      <c r="F124" s="58" t="s">
        <v>2</v>
      </c>
      <c r="G124" s="58" t="s">
        <v>1</v>
      </c>
      <c r="H124" s="58" t="s">
        <v>132</v>
      </c>
      <c r="I124" s="58" t="s">
        <v>0</v>
      </c>
      <c r="J124" s="62">
        <f>1873000+K124</f>
        <v>2113000</v>
      </c>
      <c r="K124" s="109">
        <v>240000</v>
      </c>
    </row>
    <row r="125" spans="1:11" ht="18" x14ac:dyDescent="0.3">
      <c r="A125" s="19" t="s">
        <v>12</v>
      </c>
      <c r="B125" s="58" t="s">
        <v>133</v>
      </c>
      <c r="C125" s="58" t="s">
        <v>3</v>
      </c>
      <c r="D125" s="58" t="s">
        <v>42</v>
      </c>
      <c r="E125" s="58" t="s">
        <v>130</v>
      </c>
      <c r="F125" s="58" t="s">
        <v>2</v>
      </c>
      <c r="G125" s="58" t="s">
        <v>1</v>
      </c>
      <c r="H125" s="58" t="s">
        <v>132</v>
      </c>
      <c r="I125" s="58" t="s">
        <v>9</v>
      </c>
      <c r="J125" s="62">
        <v>50000</v>
      </c>
      <c r="K125" s="109"/>
    </row>
    <row r="126" spans="1:11" ht="18" x14ac:dyDescent="0.3">
      <c r="A126" s="23" t="s">
        <v>18</v>
      </c>
      <c r="B126" s="58" t="s">
        <v>133</v>
      </c>
      <c r="C126" s="58" t="s">
        <v>3</v>
      </c>
      <c r="D126" s="58" t="s">
        <v>42</v>
      </c>
      <c r="E126" s="58" t="s">
        <v>11</v>
      </c>
      <c r="F126" s="58" t="s">
        <v>2</v>
      </c>
      <c r="G126" s="58" t="s">
        <v>7</v>
      </c>
      <c r="H126" s="58" t="s">
        <v>6</v>
      </c>
      <c r="I126" s="58" t="s">
        <v>5</v>
      </c>
      <c r="J126" s="62">
        <f>J127+J130</f>
        <v>1305900.53</v>
      </c>
      <c r="K126" s="109"/>
    </row>
    <row r="127" spans="1:11" ht="18" x14ac:dyDescent="0.3">
      <c r="A127" s="19" t="s">
        <v>106</v>
      </c>
      <c r="B127" s="58" t="s">
        <v>133</v>
      </c>
      <c r="C127" s="58" t="s">
        <v>3</v>
      </c>
      <c r="D127" s="58" t="s">
        <v>42</v>
      </c>
      <c r="E127" s="58" t="s">
        <v>11</v>
      </c>
      <c r="F127" s="58" t="s">
        <v>2</v>
      </c>
      <c r="G127" s="58" t="s">
        <v>40</v>
      </c>
      <c r="H127" s="58" t="s">
        <v>6</v>
      </c>
      <c r="I127" s="58" t="s">
        <v>5</v>
      </c>
      <c r="J127" s="62">
        <f>J128</f>
        <v>485000</v>
      </c>
      <c r="K127" s="109"/>
    </row>
    <row r="128" spans="1:11" ht="18" x14ac:dyDescent="0.3">
      <c r="A128" s="19" t="s">
        <v>98</v>
      </c>
      <c r="B128" s="58" t="s">
        <v>133</v>
      </c>
      <c r="C128" s="58" t="s">
        <v>3</v>
      </c>
      <c r="D128" s="58" t="s">
        <v>42</v>
      </c>
      <c r="E128" s="58" t="s">
        <v>11</v>
      </c>
      <c r="F128" s="58" t="s">
        <v>2</v>
      </c>
      <c r="G128" s="58" t="s">
        <v>40</v>
      </c>
      <c r="H128" s="58" t="s">
        <v>97</v>
      </c>
      <c r="I128" s="58" t="s">
        <v>5</v>
      </c>
      <c r="J128" s="62">
        <f>J129</f>
        <v>485000</v>
      </c>
      <c r="K128" s="109"/>
    </row>
    <row r="129" spans="1:11" ht="36" x14ac:dyDescent="0.3">
      <c r="A129" s="23" t="s">
        <v>25</v>
      </c>
      <c r="B129" s="58" t="s">
        <v>133</v>
      </c>
      <c r="C129" s="58" t="s">
        <v>3</v>
      </c>
      <c r="D129" s="58" t="s">
        <v>42</v>
      </c>
      <c r="E129" s="58" t="s">
        <v>11</v>
      </c>
      <c r="F129" s="58" t="s">
        <v>2</v>
      </c>
      <c r="G129" s="58" t="s">
        <v>40</v>
      </c>
      <c r="H129" s="58" t="s">
        <v>97</v>
      </c>
      <c r="I129" s="58" t="s">
        <v>0</v>
      </c>
      <c r="J129" s="62">
        <f>465000+K129</f>
        <v>485000</v>
      </c>
      <c r="K129" s="109">
        <v>20000</v>
      </c>
    </row>
    <row r="130" spans="1:11" ht="18" x14ac:dyDescent="0.3">
      <c r="A130" s="23" t="s">
        <v>131</v>
      </c>
      <c r="B130" s="58" t="s">
        <v>133</v>
      </c>
      <c r="C130" s="58" t="s">
        <v>3</v>
      </c>
      <c r="D130" s="58" t="s">
        <v>42</v>
      </c>
      <c r="E130" s="58" t="s">
        <v>11</v>
      </c>
      <c r="F130" s="58" t="s">
        <v>2</v>
      </c>
      <c r="G130" s="58" t="s">
        <v>40</v>
      </c>
      <c r="H130" s="58" t="s">
        <v>132</v>
      </c>
      <c r="I130" s="58" t="s">
        <v>5</v>
      </c>
      <c r="J130" s="62">
        <f>J131</f>
        <v>820900.53</v>
      </c>
      <c r="K130" s="109"/>
    </row>
    <row r="131" spans="1:11" ht="36" x14ac:dyDescent="0.3">
      <c r="A131" s="23" t="s">
        <v>25</v>
      </c>
      <c r="B131" s="58" t="s">
        <v>133</v>
      </c>
      <c r="C131" s="58" t="s">
        <v>3</v>
      </c>
      <c r="D131" s="58" t="s">
        <v>42</v>
      </c>
      <c r="E131" s="58" t="s">
        <v>11</v>
      </c>
      <c r="F131" s="58" t="s">
        <v>2</v>
      </c>
      <c r="G131" s="58" t="s">
        <v>40</v>
      </c>
      <c r="H131" s="58" t="s">
        <v>132</v>
      </c>
      <c r="I131" s="58" t="s">
        <v>0</v>
      </c>
      <c r="J131" s="62">
        <v>820900.53</v>
      </c>
      <c r="K131" s="109">
        <v>820900.53</v>
      </c>
    </row>
    <row r="132" spans="1:11" ht="18" x14ac:dyDescent="0.3">
      <c r="A132" s="44" t="s">
        <v>182</v>
      </c>
      <c r="B132" s="58" t="s">
        <v>133</v>
      </c>
      <c r="C132" s="58" t="s">
        <v>35</v>
      </c>
      <c r="D132" s="58" t="s">
        <v>7</v>
      </c>
      <c r="E132" s="58" t="s">
        <v>7</v>
      </c>
      <c r="F132" s="58" t="s">
        <v>2</v>
      </c>
      <c r="G132" s="58" t="s">
        <v>7</v>
      </c>
      <c r="H132" s="58" t="s">
        <v>6</v>
      </c>
      <c r="I132" s="58" t="s">
        <v>5</v>
      </c>
      <c r="J132" s="61">
        <f>J137</f>
        <v>50000</v>
      </c>
      <c r="K132" s="109">
        <v>50000</v>
      </c>
    </row>
    <row r="133" spans="1:11" ht="18" x14ac:dyDescent="0.3">
      <c r="A133" s="23" t="s">
        <v>183</v>
      </c>
      <c r="B133" s="58" t="s">
        <v>133</v>
      </c>
      <c r="C133" s="58" t="s">
        <v>35</v>
      </c>
      <c r="D133" s="58" t="s">
        <v>3</v>
      </c>
      <c r="E133" s="58" t="s">
        <v>7</v>
      </c>
      <c r="F133" s="58" t="s">
        <v>2</v>
      </c>
      <c r="G133" s="58" t="s">
        <v>7</v>
      </c>
      <c r="H133" s="58" t="s">
        <v>6</v>
      </c>
      <c r="I133" s="58" t="s">
        <v>5</v>
      </c>
      <c r="J133" s="62">
        <f>J134</f>
        <v>50000</v>
      </c>
      <c r="K133" s="109"/>
    </row>
    <row r="134" spans="1:11" ht="18" x14ac:dyDescent="0.3">
      <c r="A134" s="23" t="s">
        <v>18</v>
      </c>
      <c r="B134" s="58" t="s">
        <v>133</v>
      </c>
      <c r="C134" s="58" t="s">
        <v>35</v>
      </c>
      <c r="D134" s="58" t="s">
        <v>3</v>
      </c>
      <c r="E134" s="58" t="s">
        <v>11</v>
      </c>
      <c r="F134" s="58" t="s">
        <v>2</v>
      </c>
      <c r="G134" s="58" t="s">
        <v>7</v>
      </c>
      <c r="H134" s="58" t="s">
        <v>6</v>
      </c>
      <c r="I134" s="58" t="s">
        <v>5</v>
      </c>
      <c r="J134" s="62">
        <f>J135</f>
        <v>50000</v>
      </c>
      <c r="K134" s="109"/>
    </row>
    <row r="135" spans="1:11" ht="18" x14ac:dyDescent="0.3">
      <c r="A135" s="104" t="s">
        <v>90</v>
      </c>
      <c r="B135" s="58" t="s">
        <v>133</v>
      </c>
      <c r="C135" s="58" t="s">
        <v>35</v>
      </c>
      <c r="D135" s="58" t="s">
        <v>3</v>
      </c>
      <c r="E135" s="58" t="s">
        <v>11</v>
      </c>
      <c r="F135" s="58" t="s">
        <v>2</v>
      </c>
      <c r="G135" s="58" t="s">
        <v>40</v>
      </c>
      <c r="H135" s="58" t="s">
        <v>6</v>
      </c>
      <c r="I135" s="58" t="s">
        <v>5</v>
      </c>
      <c r="J135" s="62">
        <f>J136</f>
        <v>50000</v>
      </c>
      <c r="K135" s="109"/>
    </row>
    <row r="136" spans="1:11" ht="18" x14ac:dyDescent="0.3">
      <c r="A136" s="104" t="s">
        <v>184</v>
      </c>
      <c r="B136" s="58" t="s">
        <v>133</v>
      </c>
      <c r="C136" s="58" t="s">
        <v>35</v>
      </c>
      <c r="D136" s="58" t="s">
        <v>3</v>
      </c>
      <c r="E136" s="58" t="s">
        <v>11</v>
      </c>
      <c r="F136" s="58" t="s">
        <v>2</v>
      </c>
      <c r="G136" s="58" t="s">
        <v>40</v>
      </c>
      <c r="H136" s="58" t="s">
        <v>132</v>
      </c>
      <c r="I136" s="58" t="s">
        <v>5</v>
      </c>
      <c r="J136" s="62">
        <f>J137</f>
        <v>50000</v>
      </c>
      <c r="K136" s="109"/>
    </row>
    <row r="137" spans="1:11" ht="36" x14ac:dyDescent="0.3">
      <c r="A137" s="23" t="s">
        <v>25</v>
      </c>
      <c r="B137" s="58" t="s">
        <v>133</v>
      </c>
      <c r="C137" s="58" t="s">
        <v>35</v>
      </c>
      <c r="D137" s="58" t="s">
        <v>3</v>
      </c>
      <c r="E137" s="58" t="s">
        <v>11</v>
      </c>
      <c r="F137" s="58" t="s">
        <v>2</v>
      </c>
      <c r="G137" s="58" t="s">
        <v>40</v>
      </c>
      <c r="H137" s="58" t="s">
        <v>132</v>
      </c>
      <c r="I137" s="58" t="s">
        <v>0</v>
      </c>
      <c r="J137" s="62">
        <v>50000</v>
      </c>
      <c r="K137" s="109"/>
    </row>
    <row r="138" spans="1:11" ht="18" x14ac:dyDescent="0.3">
      <c r="A138" s="40" t="s">
        <v>56</v>
      </c>
      <c r="B138" s="58" t="s">
        <v>133</v>
      </c>
      <c r="C138" s="50" t="s">
        <v>40</v>
      </c>
      <c r="D138" s="50" t="s">
        <v>7</v>
      </c>
      <c r="E138" s="50" t="s">
        <v>7</v>
      </c>
      <c r="F138" s="50" t="s">
        <v>2</v>
      </c>
      <c r="G138" s="50" t="s">
        <v>7</v>
      </c>
      <c r="H138" s="50" t="s">
        <v>6</v>
      </c>
      <c r="I138" s="50" t="s">
        <v>5</v>
      </c>
      <c r="J138" s="51">
        <f>J140</f>
        <v>50000</v>
      </c>
      <c r="K138" s="109"/>
    </row>
    <row r="139" spans="1:11" ht="18" x14ac:dyDescent="0.3">
      <c r="A139" s="19" t="s">
        <v>57</v>
      </c>
      <c r="B139" s="58" t="s">
        <v>133</v>
      </c>
      <c r="C139" s="53" t="s">
        <v>40</v>
      </c>
      <c r="D139" s="53" t="s">
        <v>40</v>
      </c>
      <c r="E139" s="53" t="s">
        <v>7</v>
      </c>
      <c r="F139" s="53" t="s">
        <v>2</v>
      </c>
      <c r="G139" s="53" t="s">
        <v>7</v>
      </c>
      <c r="H139" s="53" t="s">
        <v>6</v>
      </c>
      <c r="I139" s="53" t="s">
        <v>5</v>
      </c>
      <c r="J139" s="51">
        <f>J140</f>
        <v>50000</v>
      </c>
      <c r="K139" s="109"/>
    </row>
    <row r="140" spans="1:11" ht="18" x14ac:dyDescent="0.3">
      <c r="A140" s="23" t="s">
        <v>18</v>
      </c>
      <c r="B140" s="58" t="s">
        <v>133</v>
      </c>
      <c r="C140" s="53" t="s">
        <v>40</v>
      </c>
      <c r="D140" s="53" t="s">
        <v>40</v>
      </c>
      <c r="E140" s="53" t="s">
        <v>11</v>
      </c>
      <c r="F140" s="53" t="s">
        <v>2</v>
      </c>
      <c r="G140" s="53" t="s">
        <v>7</v>
      </c>
      <c r="H140" s="53" t="s">
        <v>6</v>
      </c>
      <c r="I140" s="53" t="s">
        <v>5</v>
      </c>
      <c r="J140" s="54">
        <f>J141</f>
        <v>50000</v>
      </c>
      <c r="K140" s="109"/>
    </row>
    <row r="141" spans="1:11" ht="75" customHeight="1" x14ac:dyDescent="0.3">
      <c r="A141" s="29" t="s">
        <v>104</v>
      </c>
      <c r="B141" s="58" t="s">
        <v>133</v>
      </c>
      <c r="C141" s="53" t="s">
        <v>40</v>
      </c>
      <c r="D141" s="53" t="s">
        <v>40</v>
      </c>
      <c r="E141" s="53" t="s">
        <v>11</v>
      </c>
      <c r="F141" s="53" t="s">
        <v>2</v>
      </c>
      <c r="G141" s="53" t="s">
        <v>4</v>
      </c>
      <c r="H141" s="53" t="s">
        <v>6</v>
      </c>
      <c r="I141" s="53" t="s">
        <v>5</v>
      </c>
      <c r="J141" s="54">
        <f>J142</f>
        <v>50000</v>
      </c>
      <c r="K141" s="109"/>
    </row>
    <row r="142" spans="1:11" ht="54" x14ac:dyDescent="0.3">
      <c r="A142" s="29" t="s">
        <v>141</v>
      </c>
      <c r="B142" s="58" t="s">
        <v>133</v>
      </c>
      <c r="C142" s="53" t="s">
        <v>40</v>
      </c>
      <c r="D142" s="53" t="s">
        <v>40</v>
      </c>
      <c r="E142" s="53" t="s">
        <v>11</v>
      </c>
      <c r="F142" s="53" t="s">
        <v>2</v>
      </c>
      <c r="G142" s="53" t="s">
        <v>4</v>
      </c>
      <c r="H142" s="53" t="s">
        <v>140</v>
      </c>
      <c r="I142" s="53" t="s">
        <v>5</v>
      </c>
      <c r="J142" s="54">
        <f>J143</f>
        <v>50000</v>
      </c>
      <c r="K142" s="109"/>
    </row>
    <row r="143" spans="1:11" ht="18" x14ac:dyDescent="0.3">
      <c r="A143" s="23" t="s">
        <v>60</v>
      </c>
      <c r="B143" s="58" t="s">
        <v>133</v>
      </c>
      <c r="C143" s="53" t="s">
        <v>40</v>
      </c>
      <c r="D143" s="53" t="s">
        <v>40</v>
      </c>
      <c r="E143" s="53" t="s">
        <v>11</v>
      </c>
      <c r="F143" s="53" t="s">
        <v>2</v>
      </c>
      <c r="G143" s="53" t="s">
        <v>4</v>
      </c>
      <c r="H143" s="53" t="s">
        <v>140</v>
      </c>
      <c r="I143" s="53" t="s">
        <v>59</v>
      </c>
      <c r="J143" s="54">
        <v>50000</v>
      </c>
      <c r="K143" s="109"/>
    </row>
    <row r="144" spans="1:11" x14ac:dyDescent="0.3">
      <c r="A144" s="40" t="s">
        <v>88</v>
      </c>
      <c r="B144" s="47">
        <v>802</v>
      </c>
      <c r="C144" s="50" t="s">
        <v>30</v>
      </c>
      <c r="D144" s="50" t="s">
        <v>7</v>
      </c>
      <c r="E144" s="50" t="s">
        <v>7</v>
      </c>
      <c r="F144" s="50" t="s">
        <v>2</v>
      </c>
      <c r="G144" s="50" t="s">
        <v>7</v>
      </c>
      <c r="H144" s="50" t="s">
        <v>6</v>
      </c>
      <c r="I144" s="50" t="s">
        <v>5</v>
      </c>
      <c r="J144" s="51">
        <f>J145</f>
        <v>2484906</v>
      </c>
      <c r="K144" s="109"/>
    </row>
    <row r="145" spans="1:11" ht="18" x14ac:dyDescent="0.3">
      <c r="A145" s="19" t="s">
        <v>58</v>
      </c>
      <c r="B145" s="52">
        <v>802</v>
      </c>
      <c r="C145" s="53" t="s">
        <v>30</v>
      </c>
      <c r="D145" s="53" t="s">
        <v>1</v>
      </c>
      <c r="E145" s="53" t="s">
        <v>7</v>
      </c>
      <c r="F145" s="53" t="s">
        <v>2</v>
      </c>
      <c r="G145" s="53" t="s">
        <v>7</v>
      </c>
      <c r="H145" s="53" t="s">
        <v>6</v>
      </c>
      <c r="I145" s="53" t="s">
        <v>5</v>
      </c>
      <c r="J145" s="54">
        <f>J146</f>
        <v>2484906</v>
      </c>
      <c r="K145" s="109"/>
    </row>
    <row r="146" spans="1:11" ht="18" x14ac:dyDescent="0.3">
      <c r="A146" s="23" t="s">
        <v>18</v>
      </c>
      <c r="B146" s="52">
        <v>802</v>
      </c>
      <c r="C146" s="53" t="s">
        <v>30</v>
      </c>
      <c r="D146" s="53" t="s">
        <v>1</v>
      </c>
      <c r="E146" s="53" t="s">
        <v>11</v>
      </c>
      <c r="F146" s="53" t="s">
        <v>2</v>
      </c>
      <c r="G146" s="53" t="s">
        <v>7</v>
      </c>
      <c r="H146" s="53" t="s">
        <v>6</v>
      </c>
      <c r="I146" s="53" t="s">
        <v>5</v>
      </c>
      <c r="J146" s="54">
        <f>J147</f>
        <v>2484906</v>
      </c>
      <c r="K146" s="109"/>
    </row>
    <row r="147" spans="1:11" ht="80.25" customHeight="1" x14ac:dyDescent="0.3">
      <c r="A147" s="29" t="s">
        <v>104</v>
      </c>
      <c r="B147" s="52">
        <v>802</v>
      </c>
      <c r="C147" s="53" t="s">
        <v>30</v>
      </c>
      <c r="D147" s="53" t="s">
        <v>1</v>
      </c>
      <c r="E147" s="53" t="s">
        <v>11</v>
      </c>
      <c r="F147" s="53" t="s">
        <v>2</v>
      </c>
      <c r="G147" s="53" t="s">
        <v>4</v>
      </c>
      <c r="H147" s="53" t="s">
        <v>6</v>
      </c>
      <c r="I147" s="53" t="s">
        <v>5</v>
      </c>
      <c r="J147" s="54">
        <f>J148+J150</f>
        <v>2484906</v>
      </c>
      <c r="K147" s="109"/>
    </row>
    <row r="148" spans="1:11" ht="54" x14ac:dyDescent="0.3">
      <c r="A148" s="29" t="s">
        <v>142</v>
      </c>
      <c r="B148" s="52">
        <v>802</v>
      </c>
      <c r="C148" s="53" t="s">
        <v>30</v>
      </c>
      <c r="D148" s="53" t="s">
        <v>1</v>
      </c>
      <c r="E148" s="53" t="s">
        <v>11</v>
      </c>
      <c r="F148" s="53" t="s">
        <v>2</v>
      </c>
      <c r="G148" s="53" t="s">
        <v>4</v>
      </c>
      <c r="H148" s="53" t="s">
        <v>144</v>
      </c>
      <c r="I148" s="53" t="s">
        <v>5</v>
      </c>
      <c r="J148" s="54">
        <f>J149</f>
        <v>1170000</v>
      </c>
      <c r="K148" s="109"/>
    </row>
    <row r="149" spans="1:11" ht="18" x14ac:dyDescent="0.3">
      <c r="A149" s="23" t="s">
        <v>60</v>
      </c>
      <c r="B149" s="52">
        <v>802</v>
      </c>
      <c r="C149" s="53" t="s">
        <v>30</v>
      </c>
      <c r="D149" s="53" t="s">
        <v>1</v>
      </c>
      <c r="E149" s="53" t="s">
        <v>11</v>
      </c>
      <c r="F149" s="53" t="s">
        <v>2</v>
      </c>
      <c r="G149" s="53" t="s">
        <v>4</v>
      </c>
      <c r="H149" s="53" t="s">
        <v>144</v>
      </c>
      <c r="I149" s="53" t="s">
        <v>59</v>
      </c>
      <c r="J149" s="54">
        <v>1170000</v>
      </c>
      <c r="K149" s="109"/>
    </row>
    <row r="150" spans="1:11" ht="72" x14ac:dyDescent="0.3">
      <c r="A150" s="29" t="s">
        <v>143</v>
      </c>
      <c r="B150" s="52">
        <v>802</v>
      </c>
      <c r="C150" s="53" t="s">
        <v>30</v>
      </c>
      <c r="D150" s="53" t="s">
        <v>1</v>
      </c>
      <c r="E150" s="53" t="s">
        <v>11</v>
      </c>
      <c r="F150" s="53" t="s">
        <v>2</v>
      </c>
      <c r="G150" s="53" t="s">
        <v>4</v>
      </c>
      <c r="H150" s="53" t="s">
        <v>145</v>
      </c>
      <c r="I150" s="53" t="s">
        <v>5</v>
      </c>
      <c r="J150" s="54">
        <f>J151</f>
        <v>1314906</v>
      </c>
      <c r="K150" s="109"/>
    </row>
    <row r="151" spans="1:11" ht="18" x14ac:dyDescent="0.3">
      <c r="A151" s="23" t="s">
        <v>60</v>
      </c>
      <c r="B151" s="52">
        <v>802</v>
      </c>
      <c r="C151" s="53" t="s">
        <v>30</v>
      </c>
      <c r="D151" s="53" t="s">
        <v>1</v>
      </c>
      <c r="E151" s="53" t="s">
        <v>11</v>
      </c>
      <c r="F151" s="53" t="s">
        <v>2</v>
      </c>
      <c r="G151" s="53" t="s">
        <v>4</v>
      </c>
      <c r="H151" s="53" t="s">
        <v>145</v>
      </c>
      <c r="I151" s="53" t="s">
        <v>59</v>
      </c>
      <c r="J151" s="54">
        <v>1314906</v>
      </c>
      <c r="K151" s="109"/>
    </row>
    <row r="152" spans="1:11" s="38" customFormat="1" x14ac:dyDescent="0.3">
      <c r="A152" s="40" t="s">
        <v>44</v>
      </c>
      <c r="B152" s="47">
        <v>802</v>
      </c>
      <c r="C152" s="50" t="s">
        <v>36</v>
      </c>
      <c r="D152" s="50" t="s">
        <v>7</v>
      </c>
      <c r="E152" s="50" t="s">
        <v>7</v>
      </c>
      <c r="F152" s="50" t="s">
        <v>2</v>
      </c>
      <c r="G152" s="50" t="s">
        <v>7</v>
      </c>
      <c r="H152" s="50" t="s">
        <v>6</v>
      </c>
      <c r="I152" s="50" t="s">
        <v>5</v>
      </c>
      <c r="J152" s="51">
        <f>J153</f>
        <v>1080600</v>
      </c>
      <c r="K152" s="110"/>
    </row>
    <row r="153" spans="1:11" ht="18" x14ac:dyDescent="0.3">
      <c r="A153" s="16" t="s">
        <v>43</v>
      </c>
      <c r="B153" s="52">
        <v>802</v>
      </c>
      <c r="C153" s="53" t="s">
        <v>36</v>
      </c>
      <c r="D153" s="53" t="s">
        <v>42</v>
      </c>
      <c r="E153" s="53" t="s">
        <v>7</v>
      </c>
      <c r="F153" s="53" t="s">
        <v>2</v>
      </c>
      <c r="G153" s="53" t="s">
        <v>7</v>
      </c>
      <c r="H153" s="53" t="s">
        <v>6</v>
      </c>
      <c r="I153" s="53" t="s">
        <v>5</v>
      </c>
      <c r="J153" s="54">
        <f>J154</f>
        <v>1080600</v>
      </c>
      <c r="K153" s="109"/>
    </row>
    <row r="154" spans="1:11" ht="18" x14ac:dyDescent="0.3">
      <c r="A154" s="22" t="s">
        <v>18</v>
      </c>
      <c r="B154" s="52">
        <v>802</v>
      </c>
      <c r="C154" s="53">
        <v>10</v>
      </c>
      <c r="D154" s="53" t="s">
        <v>42</v>
      </c>
      <c r="E154" s="53" t="s">
        <v>11</v>
      </c>
      <c r="F154" s="53" t="s">
        <v>2</v>
      </c>
      <c r="G154" s="53" t="s">
        <v>7</v>
      </c>
      <c r="H154" s="53" t="s">
        <v>6</v>
      </c>
      <c r="I154" s="53" t="s">
        <v>5</v>
      </c>
      <c r="J154" s="54">
        <f>J155+J159+J161</f>
        <v>1080600</v>
      </c>
      <c r="K154" s="109"/>
    </row>
    <row r="155" spans="1:11" ht="18" x14ac:dyDescent="0.3">
      <c r="A155" s="28" t="s">
        <v>90</v>
      </c>
      <c r="B155" s="52">
        <v>802</v>
      </c>
      <c r="C155" s="53">
        <v>10</v>
      </c>
      <c r="D155" s="53" t="s">
        <v>42</v>
      </c>
      <c r="E155" s="53" t="s">
        <v>11</v>
      </c>
      <c r="F155" s="53" t="s">
        <v>2</v>
      </c>
      <c r="G155" s="53" t="s">
        <v>40</v>
      </c>
      <c r="H155" s="53" t="s">
        <v>6</v>
      </c>
      <c r="I155" s="53" t="s">
        <v>5</v>
      </c>
      <c r="J155" s="54">
        <f>J156</f>
        <v>427000</v>
      </c>
      <c r="K155" s="109"/>
    </row>
    <row r="156" spans="1:11" ht="18" x14ac:dyDescent="0.3">
      <c r="A156" s="19" t="s">
        <v>135</v>
      </c>
      <c r="B156" s="52">
        <v>802</v>
      </c>
      <c r="C156" s="53">
        <v>10</v>
      </c>
      <c r="D156" s="53" t="s">
        <v>42</v>
      </c>
      <c r="E156" s="53" t="s">
        <v>11</v>
      </c>
      <c r="F156" s="53" t="s">
        <v>2</v>
      </c>
      <c r="G156" s="53" t="s">
        <v>40</v>
      </c>
      <c r="H156" s="53" t="s">
        <v>134</v>
      </c>
      <c r="I156" s="53" t="s">
        <v>5</v>
      </c>
      <c r="J156" s="54">
        <f>J158+J157</f>
        <v>427000</v>
      </c>
      <c r="K156" s="109"/>
    </row>
    <row r="157" spans="1:11" ht="36" x14ac:dyDescent="0.3">
      <c r="A157" s="23" t="s">
        <v>25</v>
      </c>
      <c r="B157" s="52">
        <v>802</v>
      </c>
      <c r="C157" s="53">
        <v>10</v>
      </c>
      <c r="D157" s="53" t="s">
        <v>42</v>
      </c>
      <c r="E157" s="53" t="s">
        <v>11</v>
      </c>
      <c r="F157" s="53" t="s">
        <v>2</v>
      </c>
      <c r="G157" s="53" t="s">
        <v>40</v>
      </c>
      <c r="H157" s="53" t="s">
        <v>134</v>
      </c>
      <c r="I157" s="53" t="s">
        <v>0</v>
      </c>
      <c r="J157" s="54">
        <v>350000</v>
      </c>
      <c r="K157" s="109">
        <v>350000</v>
      </c>
    </row>
    <row r="158" spans="1:11" ht="18" x14ac:dyDescent="0.3">
      <c r="A158" s="23" t="s">
        <v>12</v>
      </c>
      <c r="B158" s="52">
        <v>802</v>
      </c>
      <c r="C158" s="53">
        <v>10</v>
      </c>
      <c r="D158" s="53" t="s">
        <v>42</v>
      </c>
      <c r="E158" s="53" t="s">
        <v>11</v>
      </c>
      <c r="F158" s="53" t="s">
        <v>2</v>
      </c>
      <c r="G158" s="53" t="s">
        <v>40</v>
      </c>
      <c r="H158" s="53" t="s">
        <v>134</v>
      </c>
      <c r="I158" s="53" t="s">
        <v>9</v>
      </c>
      <c r="J158" s="54">
        <v>77000</v>
      </c>
      <c r="K158" s="109"/>
    </row>
    <row r="159" spans="1:11" ht="118.5" customHeight="1" x14ac:dyDescent="0.3">
      <c r="A159" s="19" t="s">
        <v>136</v>
      </c>
      <c r="B159" s="52">
        <v>802</v>
      </c>
      <c r="C159" s="53" t="s">
        <v>36</v>
      </c>
      <c r="D159" s="53" t="s">
        <v>42</v>
      </c>
      <c r="E159" s="53" t="s">
        <v>11</v>
      </c>
      <c r="F159" s="53" t="s">
        <v>2</v>
      </c>
      <c r="G159" s="53" t="s">
        <v>40</v>
      </c>
      <c r="H159" s="53" t="s">
        <v>138</v>
      </c>
      <c r="I159" s="53" t="s">
        <v>5</v>
      </c>
      <c r="J159" s="54">
        <f>J160</f>
        <v>500000</v>
      </c>
      <c r="K159" s="109"/>
    </row>
    <row r="160" spans="1:11" ht="42.75" customHeight="1" x14ac:dyDescent="0.3">
      <c r="A160" s="19" t="s">
        <v>137</v>
      </c>
      <c r="B160" s="52">
        <v>802</v>
      </c>
      <c r="C160" s="53" t="s">
        <v>36</v>
      </c>
      <c r="D160" s="53" t="s">
        <v>42</v>
      </c>
      <c r="E160" s="53" t="s">
        <v>11</v>
      </c>
      <c r="F160" s="53" t="s">
        <v>2</v>
      </c>
      <c r="G160" s="53" t="s">
        <v>40</v>
      </c>
      <c r="H160" s="53" t="s">
        <v>138</v>
      </c>
      <c r="I160" s="53" t="s">
        <v>39</v>
      </c>
      <c r="J160" s="54">
        <v>500000</v>
      </c>
      <c r="K160" s="109"/>
    </row>
    <row r="161" spans="1:11" ht="42.75" customHeight="1" x14ac:dyDescent="0.3">
      <c r="A161" s="19" t="s">
        <v>139</v>
      </c>
      <c r="B161" s="52">
        <v>802</v>
      </c>
      <c r="C161" s="53" t="s">
        <v>36</v>
      </c>
      <c r="D161" s="53" t="s">
        <v>42</v>
      </c>
      <c r="E161" s="53" t="s">
        <v>11</v>
      </c>
      <c r="F161" s="53" t="s">
        <v>2</v>
      </c>
      <c r="G161" s="53" t="s">
        <v>41</v>
      </c>
      <c r="H161" s="53" t="s">
        <v>6</v>
      </c>
      <c r="I161" s="53" t="s">
        <v>5</v>
      </c>
      <c r="J161" s="54">
        <f>J162</f>
        <v>153600</v>
      </c>
      <c r="K161" s="109"/>
    </row>
    <row r="162" spans="1:11" ht="37.5" customHeight="1" x14ac:dyDescent="0.3">
      <c r="A162" s="19" t="s">
        <v>54</v>
      </c>
      <c r="B162" s="52">
        <v>802</v>
      </c>
      <c r="C162" s="53" t="s">
        <v>36</v>
      </c>
      <c r="D162" s="53" t="s">
        <v>42</v>
      </c>
      <c r="E162" s="53" t="s">
        <v>11</v>
      </c>
      <c r="F162" s="53" t="s">
        <v>2</v>
      </c>
      <c r="G162" s="53" t="s">
        <v>41</v>
      </c>
      <c r="H162" s="53" t="s">
        <v>53</v>
      </c>
      <c r="I162" s="53" t="s">
        <v>5</v>
      </c>
      <c r="J162" s="54">
        <f>J163</f>
        <v>153600</v>
      </c>
      <c r="K162" s="109"/>
    </row>
    <row r="163" spans="1:11" ht="21" customHeight="1" x14ac:dyDescent="0.3">
      <c r="A163" s="19" t="s">
        <v>38</v>
      </c>
      <c r="B163" s="52">
        <v>802</v>
      </c>
      <c r="C163" s="53" t="s">
        <v>36</v>
      </c>
      <c r="D163" s="53" t="s">
        <v>42</v>
      </c>
      <c r="E163" s="53" t="s">
        <v>11</v>
      </c>
      <c r="F163" s="53" t="s">
        <v>2</v>
      </c>
      <c r="G163" s="53" t="s">
        <v>41</v>
      </c>
      <c r="H163" s="53" t="s">
        <v>53</v>
      </c>
      <c r="I163" s="53" t="s">
        <v>37</v>
      </c>
      <c r="J163" s="54">
        <v>153600</v>
      </c>
      <c r="K163" s="109"/>
    </row>
    <row r="164" spans="1:11" ht="22.5" customHeight="1" x14ac:dyDescent="0.3">
      <c r="A164" s="40" t="s">
        <v>8</v>
      </c>
      <c r="B164" s="47">
        <v>802</v>
      </c>
      <c r="C164" s="50" t="s">
        <v>4</v>
      </c>
      <c r="D164" s="50" t="s">
        <v>7</v>
      </c>
      <c r="E164" s="50" t="s">
        <v>7</v>
      </c>
      <c r="F164" s="50" t="s">
        <v>2</v>
      </c>
      <c r="G164" s="50" t="s">
        <v>7</v>
      </c>
      <c r="H164" s="50" t="s">
        <v>6</v>
      </c>
      <c r="I164" s="50" t="s">
        <v>5</v>
      </c>
      <c r="J164" s="51">
        <f t="shared" ref="J164:J168" si="0">J165</f>
        <v>1261000</v>
      </c>
      <c r="K164" s="109"/>
    </row>
    <row r="165" spans="1:11" ht="21" customHeight="1" x14ac:dyDescent="0.3">
      <c r="A165" s="19" t="s">
        <v>34</v>
      </c>
      <c r="B165" s="52">
        <v>802</v>
      </c>
      <c r="C165" s="53" t="s">
        <v>4</v>
      </c>
      <c r="D165" s="53" t="s">
        <v>20</v>
      </c>
      <c r="E165" s="53" t="s">
        <v>7</v>
      </c>
      <c r="F165" s="53" t="s">
        <v>2</v>
      </c>
      <c r="G165" s="53" t="s">
        <v>7</v>
      </c>
      <c r="H165" s="53" t="s">
        <v>6</v>
      </c>
      <c r="I165" s="53" t="s">
        <v>5</v>
      </c>
      <c r="J165" s="54">
        <f t="shared" si="0"/>
        <v>1261000</v>
      </c>
      <c r="K165" s="109"/>
    </row>
    <row r="166" spans="1:11" ht="24" customHeight="1" x14ac:dyDescent="0.3">
      <c r="A166" s="19" t="s">
        <v>18</v>
      </c>
      <c r="B166" s="52">
        <v>802</v>
      </c>
      <c r="C166" s="53" t="s">
        <v>4</v>
      </c>
      <c r="D166" s="53" t="s">
        <v>20</v>
      </c>
      <c r="E166" s="53" t="s">
        <v>11</v>
      </c>
      <c r="F166" s="53" t="s">
        <v>2</v>
      </c>
      <c r="G166" s="53" t="s">
        <v>7</v>
      </c>
      <c r="H166" s="53" t="s">
        <v>6</v>
      </c>
      <c r="I166" s="53" t="s">
        <v>5</v>
      </c>
      <c r="J166" s="54">
        <f t="shared" si="0"/>
        <v>1261000</v>
      </c>
      <c r="K166" s="109"/>
    </row>
    <row r="167" spans="1:11" ht="78.75" customHeight="1" x14ac:dyDescent="0.3">
      <c r="A167" s="29" t="s">
        <v>104</v>
      </c>
      <c r="B167" s="52">
        <v>802</v>
      </c>
      <c r="C167" s="53" t="s">
        <v>4</v>
      </c>
      <c r="D167" s="53" t="s">
        <v>20</v>
      </c>
      <c r="E167" s="53" t="s">
        <v>11</v>
      </c>
      <c r="F167" s="53" t="s">
        <v>2</v>
      </c>
      <c r="G167" s="53" t="s">
        <v>4</v>
      </c>
      <c r="H167" s="53" t="s">
        <v>6</v>
      </c>
      <c r="I167" s="53" t="s">
        <v>5</v>
      </c>
      <c r="J167" s="54">
        <f t="shared" si="0"/>
        <v>1261000</v>
      </c>
      <c r="K167" s="109"/>
    </row>
    <row r="168" spans="1:11" ht="96.75" customHeight="1" x14ac:dyDescent="0.3">
      <c r="A168" s="29" t="s">
        <v>161</v>
      </c>
      <c r="B168" s="52">
        <v>802</v>
      </c>
      <c r="C168" s="53" t="s">
        <v>4</v>
      </c>
      <c r="D168" s="53" t="s">
        <v>20</v>
      </c>
      <c r="E168" s="53" t="s">
        <v>11</v>
      </c>
      <c r="F168" s="53" t="s">
        <v>2</v>
      </c>
      <c r="G168" s="53" t="s">
        <v>4</v>
      </c>
      <c r="H168" s="53" t="s">
        <v>162</v>
      </c>
      <c r="I168" s="53" t="s">
        <v>5</v>
      </c>
      <c r="J168" s="54">
        <f t="shared" si="0"/>
        <v>1261000</v>
      </c>
      <c r="K168" s="109"/>
    </row>
    <row r="169" spans="1:11" ht="20.25" customHeight="1" x14ac:dyDescent="0.3">
      <c r="A169" s="23" t="s">
        <v>60</v>
      </c>
      <c r="B169" s="52">
        <v>802</v>
      </c>
      <c r="C169" s="53" t="s">
        <v>4</v>
      </c>
      <c r="D169" s="53" t="s">
        <v>20</v>
      </c>
      <c r="E169" s="53" t="s">
        <v>11</v>
      </c>
      <c r="F169" s="53" t="s">
        <v>2</v>
      </c>
      <c r="G169" s="53" t="s">
        <v>4</v>
      </c>
      <c r="H169" s="53" t="s">
        <v>162</v>
      </c>
      <c r="I169" s="53" t="s">
        <v>59</v>
      </c>
      <c r="J169" s="54">
        <v>1261000</v>
      </c>
      <c r="K169" s="109"/>
    </row>
    <row r="170" spans="1:11" ht="24.75" customHeight="1" x14ac:dyDescent="0.3">
      <c r="A170" s="40" t="s">
        <v>52</v>
      </c>
      <c r="B170" s="47">
        <v>832</v>
      </c>
      <c r="C170" s="53"/>
      <c r="D170" s="53"/>
      <c r="E170" s="53"/>
      <c r="F170" s="53"/>
      <c r="G170" s="53"/>
      <c r="H170" s="53"/>
      <c r="I170" s="53"/>
      <c r="J170" s="51">
        <f>J171</f>
        <v>1325864</v>
      </c>
      <c r="K170" s="109"/>
    </row>
    <row r="171" spans="1:11" s="38" customFormat="1" x14ac:dyDescent="0.3">
      <c r="A171" s="40" t="s">
        <v>49</v>
      </c>
      <c r="B171" s="47">
        <v>832</v>
      </c>
      <c r="C171" s="50" t="s">
        <v>1</v>
      </c>
      <c r="D171" s="50" t="s">
        <v>7</v>
      </c>
      <c r="E171" s="50" t="s">
        <v>7</v>
      </c>
      <c r="F171" s="50" t="s">
        <v>2</v>
      </c>
      <c r="G171" s="50" t="s">
        <v>7</v>
      </c>
      <c r="H171" s="50" t="s">
        <v>6</v>
      </c>
      <c r="I171" s="50" t="s">
        <v>5</v>
      </c>
      <c r="J171" s="51">
        <f>J172</f>
        <v>1325864</v>
      </c>
      <c r="K171" s="110"/>
    </row>
    <row r="172" spans="1:11" ht="54" x14ac:dyDescent="0.3">
      <c r="A172" s="16" t="s">
        <v>51</v>
      </c>
      <c r="B172" s="52">
        <v>832</v>
      </c>
      <c r="C172" s="53" t="s">
        <v>1</v>
      </c>
      <c r="D172" s="53" t="s">
        <v>42</v>
      </c>
      <c r="E172" s="53" t="s">
        <v>7</v>
      </c>
      <c r="F172" s="53" t="s">
        <v>2</v>
      </c>
      <c r="G172" s="53" t="s">
        <v>7</v>
      </c>
      <c r="H172" s="53" t="s">
        <v>6</v>
      </c>
      <c r="I172" s="53" t="s">
        <v>5</v>
      </c>
      <c r="J172" s="54">
        <f>J173</f>
        <v>1325864</v>
      </c>
      <c r="K172" s="109"/>
    </row>
    <row r="173" spans="1:11" ht="18" x14ac:dyDescent="0.3">
      <c r="A173" s="16" t="s">
        <v>18</v>
      </c>
      <c r="B173" s="52">
        <v>832</v>
      </c>
      <c r="C173" s="53" t="s">
        <v>1</v>
      </c>
      <c r="D173" s="53" t="s">
        <v>42</v>
      </c>
      <c r="E173" s="53" t="s">
        <v>11</v>
      </c>
      <c r="F173" s="53" t="s">
        <v>2</v>
      </c>
      <c r="G173" s="53" t="s">
        <v>7</v>
      </c>
      <c r="H173" s="53" t="s">
        <v>6</v>
      </c>
      <c r="I173" s="53" t="s">
        <v>5</v>
      </c>
      <c r="J173" s="54">
        <f>J174</f>
        <v>1325864</v>
      </c>
      <c r="K173" s="109"/>
    </row>
    <row r="174" spans="1:11" ht="18" x14ac:dyDescent="0.3">
      <c r="A174" s="16" t="s">
        <v>17</v>
      </c>
      <c r="B174" s="52">
        <v>832</v>
      </c>
      <c r="C174" s="53" t="s">
        <v>1</v>
      </c>
      <c r="D174" s="53" t="s">
        <v>42</v>
      </c>
      <c r="E174" s="53" t="s">
        <v>11</v>
      </c>
      <c r="F174" s="53" t="s">
        <v>2</v>
      </c>
      <c r="G174" s="53" t="s">
        <v>14</v>
      </c>
      <c r="H174" s="53" t="s">
        <v>6</v>
      </c>
      <c r="I174" s="53" t="s">
        <v>5</v>
      </c>
      <c r="J174" s="54">
        <f>J175+J179</f>
        <v>1325864</v>
      </c>
      <c r="K174" s="109"/>
    </row>
    <row r="175" spans="1:11" ht="36" x14ac:dyDescent="0.3">
      <c r="A175" s="16" t="s">
        <v>92</v>
      </c>
      <c r="B175" s="52">
        <v>832</v>
      </c>
      <c r="C175" s="53" t="s">
        <v>1</v>
      </c>
      <c r="D175" s="53" t="s">
        <v>42</v>
      </c>
      <c r="E175" s="53" t="s">
        <v>11</v>
      </c>
      <c r="F175" s="53" t="s">
        <v>2</v>
      </c>
      <c r="G175" s="53" t="s">
        <v>14</v>
      </c>
      <c r="H175" s="53" t="s">
        <v>91</v>
      </c>
      <c r="I175" s="53" t="s">
        <v>5</v>
      </c>
      <c r="J175" s="54">
        <f>J176+J177+J178</f>
        <v>484164</v>
      </c>
      <c r="K175" s="109"/>
    </row>
    <row r="176" spans="1:11" ht="63.75" customHeight="1" x14ac:dyDescent="0.3">
      <c r="A176" s="28" t="s">
        <v>16</v>
      </c>
      <c r="B176" s="52">
        <v>832</v>
      </c>
      <c r="C176" s="53" t="s">
        <v>1</v>
      </c>
      <c r="D176" s="53" t="s">
        <v>42</v>
      </c>
      <c r="E176" s="53" t="s">
        <v>11</v>
      </c>
      <c r="F176" s="53" t="s">
        <v>2</v>
      </c>
      <c r="G176" s="53" t="s">
        <v>14</v>
      </c>
      <c r="H176" s="53" t="s">
        <v>91</v>
      </c>
      <c r="I176" s="53" t="s">
        <v>15</v>
      </c>
      <c r="J176" s="54">
        <v>367164</v>
      </c>
      <c r="K176" s="109"/>
    </row>
    <row r="177" spans="1:11" ht="36" x14ac:dyDescent="0.3">
      <c r="A177" s="22" t="s">
        <v>25</v>
      </c>
      <c r="B177" s="52">
        <v>832</v>
      </c>
      <c r="C177" s="53" t="s">
        <v>1</v>
      </c>
      <c r="D177" s="53" t="s">
        <v>42</v>
      </c>
      <c r="E177" s="53" t="s">
        <v>11</v>
      </c>
      <c r="F177" s="53" t="s">
        <v>2</v>
      </c>
      <c r="G177" s="53" t="s">
        <v>14</v>
      </c>
      <c r="H177" s="53" t="s">
        <v>91</v>
      </c>
      <c r="I177" s="53" t="s">
        <v>0</v>
      </c>
      <c r="J177" s="54">
        <v>116000</v>
      </c>
      <c r="K177" s="109"/>
    </row>
    <row r="178" spans="1:11" ht="18" x14ac:dyDescent="0.3">
      <c r="A178" s="28" t="s">
        <v>12</v>
      </c>
      <c r="B178" s="52">
        <v>832</v>
      </c>
      <c r="C178" s="53" t="s">
        <v>1</v>
      </c>
      <c r="D178" s="53" t="s">
        <v>42</v>
      </c>
      <c r="E178" s="53" t="s">
        <v>11</v>
      </c>
      <c r="F178" s="53" t="s">
        <v>2</v>
      </c>
      <c r="G178" s="53" t="s">
        <v>14</v>
      </c>
      <c r="H178" s="53" t="s">
        <v>91</v>
      </c>
      <c r="I178" s="53" t="s">
        <v>9</v>
      </c>
      <c r="J178" s="54">
        <v>1000</v>
      </c>
      <c r="K178" s="109"/>
    </row>
    <row r="179" spans="1:11" ht="18" x14ac:dyDescent="0.3">
      <c r="A179" s="28" t="s">
        <v>50</v>
      </c>
      <c r="B179" s="52">
        <v>832</v>
      </c>
      <c r="C179" s="53" t="s">
        <v>1</v>
      </c>
      <c r="D179" s="53" t="s">
        <v>42</v>
      </c>
      <c r="E179" s="53" t="s">
        <v>11</v>
      </c>
      <c r="F179" s="53" t="s">
        <v>2</v>
      </c>
      <c r="G179" s="53" t="s">
        <v>14</v>
      </c>
      <c r="H179" s="53" t="s">
        <v>55</v>
      </c>
      <c r="I179" s="53" t="s">
        <v>5</v>
      </c>
      <c r="J179" s="54">
        <f>J180</f>
        <v>841700</v>
      </c>
      <c r="K179" s="109"/>
    </row>
    <row r="180" spans="1:11" ht="64.5" customHeight="1" x14ac:dyDescent="0.3">
      <c r="A180" s="28" t="s">
        <v>16</v>
      </c>
      <c r="B180" s="52">
        <v>832</v>
      </c>
      <c r="C180" s="53" t="s">
        <v>1</v>
      </c>
      <c r="D180" s="53" t="s">
        <v>42</v>
      </c>
      <c r="E180" s="53" t="s">
        <v>11</v>
      </c>
      <c r="F180" s="53" t="s">
        <v>2</v>
      </c>
      <c r="G180" s="53" t="s">
        <v>14</v>
      </c>
      <c r="H180" s="53" t="s">
        <v>55</v>
      </c>
      <c r="I180" s="53" t="s">
        <v>15</v>
      </c>
      <c r="J180" s="54">
        <v>841700</v>
      </c>
      <c r="K180" s="109"/>
    </row>
    <row r="181" spans="1:11" ht="64.5" customHeight="1" x14ac:dyDescent="0.35">
      <c r="A181" s="97" t="s">
        <v>209</v>
      </c>
      <c r="B181" s="94"/>
      <c r="C181" s="95"/>
      <c r="D181" s="95"/>
      <c r="E181" s="95"/>
      <c r="F181" s="95"/>
      <c r="G181" s="95"/>
      <c r="H181" s="95"/>
      <c r="I181" s="95"/>
      <c r="J181" s="96"/>
      <c r="K181" s="109"/>
    </row>
  </sheetData>
  <autoFilter ref="A7:J181"/>
  <mergeCells count="10">
    <mergeCell ref="D6:D7"/>
    <mergeCell ref="A5:A7"/>
    <mergeCell ref="A1:J1"/>
    <mergeCell ref="B5:I5"/>
    <mergeCell ref="E6:H6"/>
    <mergeCell ref="A3:J3"/>
    <mergeCell ref="J5:J7"/>
    <mergeCell ref="I6:I7"/>
    <mergeCell ref="B6:B7"/>
    <mergeCell ref="C6:C7"/>
  </mergeCells>
  <phoneticPr fontId="2" type="noConversion"/>
  <pageMargins left="0.25" right="0.25" top="0.75" bottom="0.75" header="0.3" footer="0.3"/>
  <pageSetup paperSize="9" scale="49" fitToHeight="2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abSelected="1" view="pageBreakPreview" zoomScale="66" zoomScaleNormal="85" zoomScaleSheetLayoutView="66" workbookViewId="0">
      <selection sqref="A1:D1"/>
    </sheetView>
  </sheetViews>
  <sheetFormatPr defaultColWidth="9.109375" defaultRowHeight="13.2" x14ac:dyDescent="0.25"/>
  <cols>
    <col min="1" max="1" width="107.33203125" style="4" customWidth="1"/>
    <col min="2" max="2" width="11.5546875" style="1" customWidth="1"/>
    <col min="3" max="3" width="12" style="1" customWidth="1"/>
    <col min="4" max="4" width="27" style="1" customWidth="1"/>
    <col min="5" max="16384" width="9.109375" style="3"/>
  </cols>
  <sheetData>
    <row r="1" spans="1:4" ht="172.5" customHeight="1" x14ac:dyDescent="0.25">
      <c r="A1" s="136" t="s">
        <v>215</v>
      </c>
      <c r="B1" s="136"/>
      <c r="C1" s="136"/>
      <c r="D1" s="136"/>
    </row>
    <row r="2" spans="1:4" ht="15" customHeight="1" x14ac:dyDescent="0.25">
      <c r="A2" s="63"/>
      <c r="B2" s="64"/>
      <c r="C2" s="64"/>
      <c r="D2" s="64"/>
    </row>
    <row r="3" spans="1:4" ht="56.25" customHeight="1" x14ac:dyDescent="0.3">
      <c r="A3" s="137" t="s">
        <v>100</v>
      </c>
      <c r="B3" s="137"/>
      <c r="C3" s="137"/>
      <c r="D3" s="137"/>
    </row>
    <row r="4" spans="1:4" ht="34.5" hidden="1" customHeight="1" x14ac:dyDescent="0.3">
      <c r="A4" s="65"/>
      <c r="B4" s="66"/>
      <c r="C4" s="66"/>
      <c r="D4" s="67"/>
    </row>
    <row r="5" spans="1:4" ht="34.5" hidden="1" customHeight="1" x14ac:dyDescent="0.3">
      <c r="A5" s="65"/>
      <c r="B5" s="66"/>
      <c r="C5" s="66"/>
      <c r="D5" s="67"/>
    </row>
    <row r="6" spans="1:4" ht="42.75" hidden="1" customHeight="1" x14ac:dyDescent="0.25">
      <c r="A6" s="65"/>
      <c r="B6" s="68"/>
      <c r="C6" s="68"/>
      <c r="D6" s="68"/>
    </row>
    <row r="7" spans="1:4" ht="15.75" customHeight="1" x14ac:dyDescent="0.25">
      <c r="A7" s="65"/>
      <c r="B7" s="68"/>
      <c r="C7" s="68"/>
      <c r="D7" s="68"/>
    </row>
    <row r="8" spans="1:4" ht="24" customHeight="1" x14ac:dyDescent="0.25">
      <c r="A8" s="69"/>
      <c r="B8" s="64"/>
      <c r="C8" s="64"/>
      <c r="D8" s="70" t="s">
        <v>99</v>
      </c>
    </row>
    <row r="9" spans="1:4" ht="28.5" customHeight="1" x14ac:dyDescent="0.25">
      <c r="A9" s="138" t="s">
        <v>87</v>
      </c>
      <c r="B9" s="139" t="s">
        <v>85</v>
      </c>
      <c r="C9" s="139" t="s">
        <v>84</v>
      </c>
      <c r="D9" s="134" t="s">
        <v>95</v>
      </c>
    </row>
    <row r="10" spans="1:4" ht="93.75" customHeight="1" x14ac:dyDescent="0.25">
      <c r="A10" s="138"/>
      <c r="B10" s="139"/>
      <c r="C10" s="139"/>
      <c r="D10" s="127"/>
    </row>
    <row r="11" spans="1:4" ht="17.399999999999999" x14ac:dyDescent="0.25">
      <c r="A11" s="71" t="s">
        <v>77</v>
      </c>
      <c r="B11" s="72"/>
      <c r="C11" s="72"/>
      <c r="D11" s="73">
        <f>D12+D20+D22+D24+D29+D35+D37+D39+D41+D33</f>
        <v>41930520</v>
      </c>
    </row>
    <row r="12" spans="1:4" s="2" customFormat="1" ht="27.6" x14ac:dyDescent="0.45">
      <c r="A12" s="74" t="s">
        <v>49</v>
      </c>
      <c r="B12" s="75" t="s">
        <v>1</v>
      </c>
      <c r="C12" s="75" t="s">
        <v>7</v>
      </c>
      <c r="D12" s="76">
        <f>SUM(D13:D19)</f>
        <v>11836804</v>
      </c>
    </row>
    <row r="13" spans="1:4" s="2" customFormat="1" ht="36" x14ac:dyDescent="0.45">
      <c r="A13" s="77" t="s">
        <v>76</v>
      </c>
      <c r="B13" s="78" t="s">
        <v>1</v>
      </c>
      <c r="C13" s="78" t="s">
        <v>20</v>
      </c>
      <c r="D13" s="79">
        <f>'Приложение 2'!J11</f>
        <v>1023000</v>
      </c>
    </row>
    <row r="14" spans="1:4" s="2" customFormat="1" ht="36" x14ac:dyDescent="0.45">
      <c r="A14" s="77" t="s">
        <v>51</v>
      </c>
      <c r="B14" s="78" t="s">
        <v>1</v>
      </c>
      <c r="C14" s="78" t="s">
        <v>42</v>
      </c>
      <c r="D14" s="79">
        <f>'Приложение 2'!J172</f>
        <v>1325864</v>
      </c>
    </row>
    <row r="15" spans="1:4" s="2" customFormat="1" ht="36" x14ac:dyDescent="0.45">
      <c r="A15" s="77" t="s">
        <v>73</v>
      </c>
      <c r="B15" s="78" t="s">
        <v>1</v>
      </c>
      <c r="C15" s="78" t="s">
        <v>14</v>
      </c>
      <c r="D15" s="79">
        <f>'Приложение 2'!J16</f>
        <v>7857940</v>
      </c>
    </row>
    <row r="16" spans="1:4" s="2" customFormat="1" ht="36" x14ac:dyDescent="0.45">
      <c r="A16" s="42" t="s">
        <v>147</v>
      </c>
      <c r="B16" s="78" t="s">
        <v>1</v>
      </c>
      <c r="C16" s="78" t="s">
        <v>35</v>
      </c>
      <c r="D16" s="79">
        <f>'Приложение 2'!J29</f>
        <v>315000</v>
      </c>
    </row>
    <row r="17" spans="1:4" s="2" customFormat="1" ht="27.6" x14ac:dyDescent="0.45">
      <c r="A17" s="106" t="s">
        <v>170</v>
      </c>
      <c r="B17" s="78" t="s">
        <v>1</v>
      </c>
      <c r="C17" s="78" t="s">
        <v>40</v>
      </c>
      <c r="D17" s="79">
        <f>'Приложение 2'!J34</f>
        <v>15000</v>
      </c>
    </row>
    <row r="18" spans="1:4" s="2" customFormat="1" ht="27.6" x14ac:dyDescent="0.45">
      <c r="A18" s="77" t="s">
        <v>72</v>
      </c>
      <c r="B18" s="78" t="s">
        <v>1</v>
      </c>
      <c r="C18" s="78" t="s">
        <v>4</v>
      </c>
      <c r="D18" s="79">
        <f>'Приложение 2'!J39</f>
        <v>550000</v>
      </c>
    </row>
    <row r="19" spans="1:4" s="2" customFormat="1" ht="27.6" x14ac:dyDescent="0.45">
      <c r="A19" s="16" t="s">
        <v>48</v>
      </c>
      <c r="B19" s="78" t="s">
        <v>1</v>
      </c>
      <c r="C19" s="78" t="s">
        <v>45</v>
      </c>
      <c r="D19" s="79">
        <f>'Приложение 2'!J44</f>
        <v>750000</v>
      </c>
    </row>
    <row r="20" spans="1:4" s="2" customFormat="1" ht="27.6" x14ac:dyDescent="0.45">
      <c r="A20" s="80" t="s">
        <v>65</v>
      </c>
      <c r="B20" s="75" t="s">
        <v>20</v>
      </c>
      <c r="C20" s="75" t="s">
        <v>7</v>
      </c>
      <c r="D20" s="76">
        <f>D21</f>
        <v>755920</v>
      </c>
    </row>
    <row r="21" spans="1:4" s="2" customFormat="1" ht="27.6" x14ac:dyDescent="0.45">
      <c r="A21" s="81" t="s">
        <v>64</v>
      </c>
      <c r="B21" s="78" t="s">
        <v>20</v>
      </c>
      <c r="C21" s="78" t="s">
        <v>42</v>
      </c>
      <c r="D21" s="79">
        <f>'Приложение 2'!J50</f>
        <v>755920</v>
      </c>
    </row>
    <row r="22" spans="1:4" s="2" customFormat="1" ht="27.6" x14ac:dyDescent="0.45">
      <c r="A22" s="74" t="s">
        <v>69</v>
      </c>
      <c r="B22" s="75" t="s">
        <v>42</v>
      </c>
      <c r="C22" s="75" t="s">
        <v>7</v>
      </c>
      <c r="D22" s="76">
        <f>D23</f>
        <v>923000</v>
      </c>
    </row>
    <row r="23" spans="1:4" s="2" customFormat="1" ht="36" x14ac:dyDescent="0.45">
      <c r="A23" s="77" t="s">
        <v>68</v>
      </c>
      <c r="B23" s="78" t="s">
        <v>42</v>
      </c>
      <c r="C23" s="78" t="s">
        <v>24</v>
      </c>
      <c r="D23" s="79">
        <f>'Приложение 2'!J57</f>
        <v>923000</v>
      </c>
    </row>
    <row r="24" spans="1:4" s="2" customFormat="1" ht="27.6" x14ac:dyDescent="0.45">
      <c r="A24" s="74" t="s">
        <v>33</v>
      </c>
      <c r="B24" s="75" t="s">
        <v>14</v>
      </c>
      <c r="C24" s="75" t="s">
        <v>7</v>
      </c>
      <c r="D24" s="76">
        <f>+D26+D27+D28+D25</f>
        <v>8958389.4699999988</v>
      </c>
    </row>
    <row r="25" spans="1:4" s="2" customFormat="1" ht="27.6" x14ac:dyDescent="0.45">
      <c r="A25" s="77" t="s">
        <v>105</v>
      </c>
      <c r="B25" s="78" t="s">
        <v>14</v>
      </c>
      <c r="C25" s="78" t="s">
        <v>35</v>
      </c>
      <c r="D25" s="79">
        <f>'Приложение 2'!J67</f>
        <v>479290</v>
      </c>
    </row>
    <row r="26" spans="1:4" s="2" customFormat="1" ht="27.6" x14ac:dyDescent="0.45">
      <c r="A26" s="77" t="s">
        <v>32</v>
      </c>
      <c r="B26" s="78" t="s">
        <v>14</v>
      </c>
      <c r="C26" s="78" t="s">
        <v>30</v>
      </c>
      <c r="D26" s="79">
        <f>'Приложение 2'!J72</f>
        <v>1960000</v>
      </c>
    </row>
    <row r="27" spans="1:4" s="2" customFormat="1" ht="27.6" x14ac:dyDescent="0.45">
      <c r="A27" s="77" t="s">
        <v>27</v>
      </c>
      <c r="B27" s="82" t="s">
        <v>14</v>
      </c>
      <c r="C27" s="82" t="s">
        <v>24</v>
      </c>
      <c r="D27" s="83">
        <f>'Приложение 2'!J77</f>
        <v>6249099.4699999997</v>
      </c>
    </row>
    <row r="28" spans="1:4" s="2" customFormat="1" ht="27.6" x14ac:dyDescent="0.45">
      <c r="A28" s="81" t="s">
        <v>66</v>
      </c>
      <c r="B28" s="78" t="s">
        <v>14</v>
      </c>
      <c r="C28" s="78" t="s">
        <v>61</v>
      </c>
      <c r="D28" s="79">
        <f>'Приложение 2'!J87</f>
        <v>270000</v>
      </c>
    </row>
    <row r="29" spans="1:4" s="2" customFormat="1" ht="27.6" x14ac:dyDescent="0.45">
      <c r="A29" s="74" t="s">
        <v>22</v>
      </c>
      <c r="B29" s="75" t="s">
        <v>3</v>
      </c>
      <c r="C29" s="75" t="s">
        <v>7</v>
      </c>
      <c r="D29" s="76">
        <f>D31+D32+D30</f>
        <v>14529900.530000001</v>
      </c>
    </row>
    <row r="30" spans="1:4" s="2" customFormat="1" ht="27.6" x14ac:dyDescent="0.45">
      <c r="A30" s="77" t="s">
        <v>116</v>
      </c>
      <c r="B30" s="75" t="s">
        <v>3</v>
      </c>
      <c r="C30" s="75" t="s">
        <v>1</v>
      </c>
      <c r="D30" s="76">
        <f>'Приложение 2'!J99</f>
        <v>320000</v>
      </c>
    </row>
    <row r="31" spans="1:4" s="2" customFormat="1" ht="27.6" x14ac:dyDescent="0.45">
      <c r="A31" s="81" t="s">
        <v>21</v>
      </c>
      <c r="B31" s="82" t="s">
        <v>3</v>
      </c>
      <c r="C31" s="82" t="s">
        <v>20</v>
      </c>
      <c r="D31" s="83">
        <f>'Приложение 2'!J106</f>
        <v>6603000</v>
      </c>
    </row>
    <row r="32" spans="1:4" s="2" customFormat="1" ht="27.6" x14ac:dyDescent="0.45">
      <c r="A32" s="81" t="s">
        <v>19</v>
      </c>
      <c r="B32" s="78" t="s">
        <v>3</v>
      </c>
      <c r="C32" s="78" t="s">
        <v>42</v>
      </c>
      <c r="D32" s="79">
        <f>'Приложение 2'!J116</f>
        <v>7606900.5300000003</v>
      </c>
    </row>
    <row r="33" spans="1:4" s="2" customFormat="1" ht="27.6" x14ac:dyDescent="0.45">
      <c r="A33" s="44" t="s">
        <v>182</v>
      </c>
      <c r="B33" s="75" t="s">
        <v>35</v>
      </c>
      <c r="C33" s="75" t="s">
        <v>7</v>
      </c>
      <c r="D33" s="76">
        <f>D34</f>
        <v>50000</v>
      </c>
    </row>
    <row r="34" spans="1:4" s="2" customFormat="1" ht="27.6" x14ac:dyDescent="0.45">
      <c r="A34" s="23" t="s">
        <v>183</v>
      </c>
      <c r="B34" s="78" t="s">
        <v>35</v>
      </c>
      <c r="C34" s="78" t="s">
        <v>3</v>
      </c>
      <c r="D34" s="79">
        <f>'Приложение 2'!J133</f>
        <v>50000</v>
      </c>
    </row>
    <row r="35" spans="1:4" s="2" customFormat="1" ht="27.6" x14ac:dyDescent="0.45">
      <c r="A35" s="74" t="s">
        <v>56</v>
      </c>
      <c r="B35" s="75" t="s">
        <v>40</v>
      </c>
      <c r="C35" s="75" t="s">
        <v>7</v>
      </c>
      <c r="D35" s="76">
        <f>D36</f>
        <v>50000</v>
      </c>
    </row>
    <row r="36" spans="1:4" s="2" customFormat="1" ht="27.6" x14ac:dyDescent="0.45">
      <c r="A36" s="81" t="s">
        <v>57</v>
      </c>
      <c r="B36" s="78" t="s">
        <v>40</v>
      </c>
      <c r="C36" s="78" t="s">
        <v>40</v>
      </c>
      <c r="D36" s="79">
        <f>'Приложение 2'!J138</f>
        <v>50000</v>
      </c>
    </row>
    <row r="37" spans="1:4" s="2" customFormat="1" ht="27.6" x14ac:dyDescent="0.45">
      <c r="A37" s="74" t="s">
        <v>88</v>
      </c>
      <c r="B37" s="84" t="s">
        <v>30</v>
      </c>
      <c r="C37" s="84" t="s">
        <v>7</v>
      </c>
      <c r="D37" s="85">
        <f>D38</f>
        <v>2484906</v>
      </c>
    </row>
    <row r="38" spans="1:4" s="2" customFormat="1" ht="27.6" x14ac:dyDescent="0.45">
      <c r="A38" s="77" t="s">
        <v>58</v>
      </c>
      <c r="B38" s="78" t="s">
        <v>30</v>
      </c>
      <c r="C38" s="78" t="s">
        <v>1</v>
      </c>
      <c r="D38" s="79">
        <f>'Приложение 2'!J145</f>
        <v>2484906</v>
      </c>
    </row>
    <row r="39" spans="1:4" s="2" customFormat="1" ht="27.6" x14ac:dyDescent="0.45">
      <c r="A39" s="74" t="s">
        <v>44</v>
      </c>
      <c r="B39" s="75">
        <v>10</v>
      </c>
      <c r="C39" s="75" t="s">
        <v>7</v>
      </c>
      <c r="D39" s="76">
        <f>D40</f>
        <v>1080600</v>
      </c>
    </row>
    <row r="40" spans="1:4" s="2" customFormat="1" ht="27.6" x14ac:dyDescent="0.45">
      <c r="A40" s="77" t="s">
        <v>43</v>
      </c>
      <c r="B40" s="82" t="s">
        <v>36</v>
      </c>
      <c r="C40" s="82" t="s">
        <v>42</v>
      </c>
      <c r="D40" s="79">
        <f>'Приложение 2'!J152</f>
        <v>1080600</v>
      </c>
    </row>
    <row r="41" spans="1:4" s="2" customFormat="1" ht="27.6" x14ac:dyDescent="0.45">
      <c r="A41" s="74" t="s">
        <v>8</v>
      </c>
      <c r="B41" s="75" t="s">
        <v>4</v>
      </c>
      <c r="C41" s="75" t="s">
        <v>7</v>
      </c>
      <c r="D41" s="76">
        <f>D42</f>
        <v>1261000</v>
      </c>
    </row>
    <row r="42" spans="1:4" s="2" customFormat="1" ht="29.25" customHeight="1" x14ac:dyDescent="0.45">
      <c r="A42" s="77" t="s">
        <v>34</v>
      </c>
      <c r="B42" s="78" t="s">
        <v>4</v>
      </c>
      <c r="C42" s="78" t="s">
        <v>20</v>
      </c>
      <c r="D42" s="79">
        <f>'Приложение 2'!J165</f>
        <v>1261000</v>
      </c>
    </row>
    <row r="43" spans="1:4" s="2" customFormat="1" ht="29.25" customHeight="1" x14ac:dyDescent="0.45">
      <c r="A43" s="86"/>
      <c r="B43" s="87"/>
      <c r="C43" s="87"/>
      <c r="D43" s="88"/>
    </row>
    <row r="44" spans="1:4" s="2" customFormat="1" ht="29.25" customHeight="1" x14ac:dyDescent="0.45">
      <c r="A44" s="86" t="s">
        <v>164</v>
      </c>
      <c r="B44" s="87"/>
      <c r="C44" s="87"/>
      <c r="D44" s="88"/>
    </row>
  </sheetData>
  <autoFilter ref="A10:D42"/>
  <mergeCells count="6">
    <mergeCell ref="A1:D1"/>
    <mergeCell ref="A3:D3"/>
    <mergeCell ref="A9:A10"/>
    <mergeCell ref="D9:D10"/>
    <mergeCell ref="B9:B10"/>
    <mergeCell ref="C9:C10"/>
  </mergeCells>
  <pageMargins left="0.98425196850393704" right="0.31496062992125984" top="0.39370078740157483" bottom="0.27559055118110237" header="0" footer="0"/>
  <pageSetup paperSize="9" scale="57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view="pageBreakPreview" zoomScale="60" zoomScaleNormal="82" workbookViewId="0">
      <selection activeCell="I6" sqref="I6"/>
    </sheetView>
  </sheetViews>
  <sheetFormatPr defaultRowHeight="13.2" x14ac:dyDescent="0.25"/>
  <cols>
    <col min="1" max="1" width="4.33203125" customWidth="1"/>
    <col min="2" max="2" width="46.44140625" customWidth="1"/>
    <col min="3" max="3" width="30.33203125" customWidth="1"/>
    <col min="4" max="4" width="19.33203125" customWidth="1"/>
    <col min="5" max="5" width="8.88671875" customWidth="1"/>
  </cols>
  <sheetData>
    <row r="1" spans="2:7" ht="18" x14ac:dyDescent="0.35">
      <c r="D1" s="142" t="s">
        <v>203</v>
      </c>
      <c r="E1" s="142"/>
    </row>
    <row r="2" spans="2:7" ht="17.25" customHeight="1" x14ac:dyDescent="0.35">
      <c r="C2" s="142" t="s">
        <v>204</v>
      </c>
      <c r="D2" s="142"/>
      <c r="E2" s="142"/>
    </row>
    <row r="3" spans="2:7" ht="19.5" customHeight="1" x14ac:dyDescent="0.35">
      <c r="B3" s="142" t="s">
        <v>214</v>
      </c>
      <c r="C3" s="142"/>
      <c r="D3" s="142"/>
      <c r="E3" s="142"/>
    </row>
    <row r="4" spans="2:7" ht="18" customHeight="1" x14ac:dyDescent="0.35">
      <c r="C4" s="142" t="s">
        <v>205</v>
      </c>
      <c r="D4" s="142"/>
      <c r="E4" s="142"/>
    </row>
    <row r="5" spans="2:7" ht="21" customHeight="1" x14ac:dyDescent="0.35">
      <c r="B5" s="142" t="s">
        <v>206</v>
      </c>
      <c r="C5" s="142"/>
      <c r="D5" s="142"/>
      <c r="E5" s="142"/>
    </row>
    <row r="6" spans="2:7" ht="19.5" customHeight="1" x14ac:dyDescent="0.35">
      <c r="B6" s="142" t="s">
        <v>207</v>
      </c>
      <c r="C6" s="142"/>
      <c r="D6" s="142"/>
      <c r="E6" s="142"/>
    </row>
    <row r="7" spans="2:7" ht="21" customHeight="1" x14ac:dyDescent="0.35">
      <c r="B7" s="142" t="s">
        <v>208</v>
      </c>
      <c r="C7" s="142"/>
      <c r="D7" s="142"/>
      <c r="E7" s="142"/>
    </row>
    <row r="8" spans="2:7" x14ac:dyDescent="0.25">
      <c r="G8" s="113"/>
    </row>
    <row r="9" spans="2:7" ht="17.399999999999999" x14ac:dyDescent="0.3">
      <c r="B9" s="141" t="s">
        <v>201</v>
      </c>
      <c r="C9" s="141"/>
      <c r="D9" s="141"/>
    </row>
    <row r="10" spans="2:7" ht="17.399999999999999" x14ac:dyDescent="0.3">
      <c r="B10" s="141" t="s">
        <v>202</v>
      </c>
      <c r="C10" s="141"/>
      <c r="D10" s="141"/>
      <c r="E10" s="122"/>
    </row>
    <row r="11" spans="2:7" x14ac:dyDescent="0.25">
      <c r="B11" s="140"/>
      <c r="C11" s="140"/>
      <c r="D11" s="140"/>
    </row>
    <row r="13" spans="2:7" ht="34.799999999999997" x14ac:dyDescent="0.25">
      <c r="B13" s="114" t="s">
        <v>198</v>
      </c>
      <c r="C13" s="114" t="s">
        <v>199</v>
      </c>
      <c r="D13" s="114" t="s">
        <v>200</v>
      </c>
    </row>
    <row r="14" spans="2:7" ht="54" x14ac:dyDescent="0.35">
      <c r="B14" s="115" t="s">
        <v>192</v>
      </c>
      <c r="C14" s="116" t="s">
        <v>186</v>
      </c>
      <c r="D14" s="119">
        <f>D15</f>
        <v>3620000</v>
      </c>
    </row>
    <row r="15" spans="2:7" ht="54" x14ac:dyDescent="0.35">
      <c r="B15" s="115" t="s">
        <v>193</v>
      </c>
      <c r="C15" s="116" t="s">
        <v>187</v>
      </c>
      <c r="D15" s="119">
        <f>D18+D16</f>
        <v>3620000</v>
      </c>
    </row>
    <row r="16" spans="2:7" ht="54" x14ac:dyDescent="0.35">
      <c r="B16" s="115" t="s">
        <v>194</v>
      </c>
      <c r="C16" s="116" t="s">
        <v>188</v>
      </c>
      <c r="D16" s="121">
        <f>D17</f>
        <v>-38310520</v>
      </c>
    </row>
    <row r="17" spans="2:4" ht="72" x14ac:dyDescent="0.35">
      <c r="B17" s="115" t="s">
        <v>195</v>
      </c>
      <c r="C17" s="116" t="s">
        <v>189</v>
      </c>
      <c r="D17" s="119">
        <f>-'Приложение 2'!K3</f>
        <v>-38310520</v>
      </c>
    </row>
    <row r="18" spans="2:4" ht="54" x14ac:dyDescent="0.25">
      <c r="B18" s="117" t="s">
        <v>196</v>
      </c>
      <c r="C18" s="118" t="s">
        <v>190</v>
      </c>
      <c r="D18" s="119">
        <f>D19</f>
        <v>41930520</v>
      </c>
    </row>
    <row r="19" spans="2:4" ht="72" x14ac:dyDescent="0.35">
      <c r="B19" s="115" t="s">
        <v>197</v>
      </c>
      <c r="C19" s="116" t="s">
        <v>191</v>
      </c>
      <c r="D19" s="119">
        <f>'Приложение 2'!J8</f>
        <v>41930520</v>
      </c>
    </row>
    <row r="20" spans="2:4" x14ac:dyDescent="0.25">
      <c r="B20" s="112"/>
    </row>
    <row r="21" spans="2:4" ht="18" x14ac:dyDescent="0.25">
      <c r="B21" s="123" t="s">
        <v>210</v>
      </c>
      <c r="D21" t="s">
        <v>211</v>
      </c>
    </row>
  </sheetData>
  <mergeCells count="10">
    <mergeCell ref="B11:D11"/>
    <mergeCell ref="B9:D9"/>
    <mergeCell ref="B3:E3"/>
    <mergeCell ref="B10:D10"/>
    <mergeCell ref="D1:E1"/>
    <mergeCell ref="C2:E2"/>
    <mergeCell ref="C4:E4"/>
    <mergeCell ref="B5:E5"/>
    <mergeCell ref="B6:E6"/>
    <mergeCell ref="B7:E7"/>
  </mergeCells>
  <pageMargins left="0.7" right="0.33" top="0.75" bottom="0.75" header="0.3" footer="0.3"/>
  <pageSetup paperSize="9" scale="7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Приложение 3</vt:lpstr>
      <vt:lpstr>Приложение 2</vt:lpstr>
      <vt:lpstr>Приложение 5</vt:lpstr>
      <vt:lpstr>Приложение 4</vt:lpstr>
      <vt:lpstr>Лист2</vt:lpstr>
      <vt:lpstr>'Приложение 2'!Область_печати</vt:lpstr>
      <vt:lpstr>'Приложение 3'!Область_печати</vt:lpstr>
      <vt:lpstr>'Приложение 5'!Область_печати</vt:lpstr>
    </vt:vector>
  </TitlesOfParts>
  <Company>Управление финансов Кусинского муницыпального района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SovDep</cp:lastModifiedBy>
  <cp:lastPrinted>2017-02-22T10:11:06Z</cp:lastPrinted>
  <dcterms:created xsi:type="dcterms:W3CDTF">2015-12-01T10:00:32Z</dcterms:created>
  <dcterms:modified xsi:type="dcterms:W3CDTF">2017-02-22T10:12:49Z</dcterms:modified>
</cp:coreProperties>
</file>